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PIH\Documents\GitHub\pih-pentaho\rwanda\jobs\Neonatal Import Method\"/>
    </mc:Choice>
  </mc:AlternateContent>
  <bookViews>
    <workbookView xWindow="0" yWindow="0" windowWidth="24000" windowHeight="11175" tabRatio="648" activeTab="6"/>
  </bookViews>
  <sheets>
    <sheet name="SK_ Neonatology_FY17Q3" sheetId="1" r:id="rId1"/>
    <sheet name="Diagnosis" sheetId="2" r:id="rId2"/>
    <sheet name="Location" sheetId="3" r:id="rId3"/>
    <sheet name="Gender" sheetId="4" r:id="rId4"/>
    <sheet name="gestage" sheetId="5" r:id="rId5"/>
    <sheet name="missing" sheetId="6" r:id="rId6"/>
    <sheet name="Neonatal" sheetId="7" r:id="rId7"/>
    <sheet name="method" sheetId="8" r:id="rId8"/>
    <sheet name="provider" sheetId="9" r:id="rId9"/>
    <sheet name="answer" sheetId="10" r:id="rId10"/>
  </sheets>
  <definedNames>
    <definedName name="diagnosis" localSheetId="1" hidden="1">Diagnosis!$A$1:$B$13</definedName>
    <definedName name="DischargeLoc1" localSheetId="2" hidden="1">Location!$A$1:$B$6</definedName>
    <definedName name="Gender2" localSheetId="3" hidden="1">Gender!$A$1:$B$3</definedName>
    <definedName name="GestationalAge3" localSheetId="4" hidden="1">gestage!$A$1:$B$4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Missing4" localSheetId="5" hidden="1">missing!$A$1:$B$3</definedName>
    <definedName name="Neonatal5" localSheetId="6" hidden="1">Neonatal!$A$1:$EZ$325</definedName>
    <definedName name="OxygenMethod6" localSheetId="7" hidden="1">method!$A$1:$B$4</definedName>
    <definedName name="PretermBy7" localSheetId="8" hidden="1">provider!$A$1:$B$4</definedName>
    <definedName name="YesNo8" localSheetId="9" hidden="1">answer!$A$1:$B$4</definedName>
  </definedNames>
  <calcPr calcId="152511"/>
  <extLst>
    <ext xmlns:x15="http://schemas.microsoft.com/office/spreadsheetml/2010/11/main" uri="{FCE2AD5D-F65C-4FA6-A056-5C36A1767C68}">
      <x15:dataModel>
        <x15:modelTables>
          <x15:modelTable id="diagnosis_b5f62921-6b95-435a-985c-aed5048572ee" name="diagnosis" connection="SK_ Neonatology_FY17Q3"/>
          <x15:modelTable id="DischargeLoc_5ccb68c0-b5f0-41c2-b7d3-914751b53db7" name="DischargeLoc" connection="SK_ Neonatology_FY17Q3"/>
          <x15:modelTable id="Gender_d64fd386-f617-47d3-9e56-617a6bac7414" name="Gender" connection="SK_ Neonatology_FY17Q3"/>
          <x15:modelTable id="GestationalAge_97809a7e-9865-4b24-9fed-fc7e773031fb" name="GestationalAge" connection="SK_ Neonatology_FY17Q3"/>
          <x15:modelTable id="Missing_0f4d5ce7-2006-4507-8d34-327ed2db1709" name="Missing" connection="SK_ Neonatology_FY17Q3"/>
          <x15:modelTable id="Neonatal_28731a83-8737-487f-8b3d-9d352fcbd1fb" name="Neonatal" connection="SK_ Neonatology_FY17Q3"/>
          <x15:modelTable id="OxygenMethod_cded3ecf-f81c-4198-9730-7206c950f0aa" name="OxygenMethod" connection="SK_ Neonatology_FY17Q3"/>
          <x15:modelTable id="PretermBy_8e04e356-5d8e-4c40-8ffb-f2b8c3a3a8b7" name="PretermBy" connection="SK_ Neonatology_FY17Q3"/>
          <x15:modelTable id="YesNo_edcdf3e2-7064-4304-b390-d8a30c1e8377" name="YesNo" connection="SK_ Neonatology_FY17Q3"/>
          <x15:modelTable id="diagnosis1_6a9b19f7-0f7d-4703-b953-3bd7de462817" name="diagnosis1" connection="SK_ Neonatology_FY17Q31"/>
          <x15:modelTable id="DischargeLoc1_37b9bd59-15a6-4370-aff6-239cf0923c33" name="DischargeLoc1" connection="SK_ Neonatology_FY17Q31"/>
          <x15:modelTable id="Gender1_a44f7ba7-049e-4459-9d43-4ad31281410d" name="Gender1" connection="SK_ Neonatology_FY17Q31"/>
          <x15:modelTable id="GestationalAge1_e1d5a4e5-0b10-4c14-a84d-e3d24a7f41d7" name="GestationalAge1" connection="SK_ Neonatology_FY17Q31"/>
          <x15:modelTable id="Missing1_d45b679d-b26d-42d0-9ea0-35a3be514599" name="Missing1" connection="SK_ Neonatology_FY17Q31"/>
          <x15:modelTable id="Neonatal1_f1a2391e-15c6-4502-8db8-e114bbadbd5e" name="Neonatal1" connection="SK_ Neonatology_FY17Q31"/>
          <x15:modelTable id="OxygenMethod1_1244c316-33c4-4563-b737-2357cb24018a" name="OxygenMethod1" connection="SK_ Neonatology_FY17Q31"/>
          <x15:modelTable id="PretermBy1_8bd4d28f-8baf-4c1e-9ffb-064684808a80" name="PretermBy1" connection="SK_ Neonatology_FY17Q31"/>
          <x15:modelTable id="YesNo1_445988d4-432e-4301-b18a-93f86e222a40" name="YesNo1" connection="SK_ Neonatology_FY17Q31"/>
          <x15:modelTable id="diagnosis2_dc0d9b85-8401-4345-804f-3a91cdea12e2" name="diagnosis2" connection="SK_ Neonatology_FY17Q32"/>
          <x15:modelTable id="DischargeLoc2_0ee773c7-9e9c-43b4-bf13-c47a4288db05" name="DischargeLoc2" connection="SK_ Neonatology_FY17Q32"/>
          <x15:modelTable id="Gender2_65330bb7-7178-4b0a-be55-b9dc43f7d684" name="Gender2" connection="SK_ Neonatology_FY17Q32"/>
          <x15:modelTable id="GestationalAge2_5e045e26-cdb5-4481-90d9-2bc027e08586" name="GestationalAge2" connection="SK_ Neonatology_FY17Q32"/>
          <x15:modelTable id="Missing2_5635a0c7-177e-49de-b437-5e4af5165a2d" name="Missing2" connection="SK_ Neonatology_FY17Q32"/>
          <x15:modelTable id="Neonatal2_04fe8203-e4cc-4163-824f-d8e332f0f417" name="Neonatal2" connection="SK_ Neonatology_FY17Q32"/>
          <x15:modelTable id="OxygenMethod2_ce5c3d91-6dbc-4ffe-b232-85db6a6c1241" name="OxygenMethod2" connection="SK_ Neonatology_FY17Q32"/>
          <x15:modelTable id="PretermBy2_ce43d109-87e1-4cfe-a3e1-d8aefed5281f" name="PretermBy2" connection="SK_ Neonatology_FY17Q32"/>
          <x15:modelTable id="YesNo2_a6a790d4-95ed-4944-8e03-bbc25cbcc529" name="YesNo2" connection="SK_ Neonatology_FY17Q32"/>
          <x15:modelTable id="diagnosis3_b5a7f138-5af4-4612-9e57-a47363b5c06b" name="diagnosis3" connection="SK_ Neonatology_FY17Q33"/>
          <x15:modelTable id="DischargeLoc3_442546de-cd22-4509-b9e7-99d57013dfed" name="DischargeLoc3" connection="SK_ Neonatology_FY17Q33"/>
          <x15:modelTable id="Gender3_dd796c6f-2a30-4eb1-9c78-dbd2396486ec" name="Gender3" connection="SK_ Neonatology_FY17Q33"/>
          <x15:modelTable id="GestationalAge3_1417abfd-5fe4-4b92-85e6-151bccbfedd0" name="GestationalAge3" connection="SK_ Neonatology_FY17Q33"/>
          <x15:modelTable id="Missing3_2aa72ee4-82fe-4f41-8afa-fc78fa4a9df6" name="Missing3" connection="SK_ Neonatology_FY17Q33"/>
          <x15:modelTable id="Neonatal3_40257523-dca4-4865-99e4-22d53a01e79b" name="Neonatal3" connection="SK_ Neonatology_FY17Q33"/>
          <x15:modelTable id="OxygenMethod3_1925a0f1-1096-4c8e-9e9f-8df3a3f2217c" name="OxygenMethod3" connection="SK_ Neonatology_FY17Q33"/>
          <x15:modelTable id="PretermBy3_702f2ca3-94c8-4aca-ac83-1b785792fae1" name="PretermBy3" connection="SK_ Neonatology_FY17Q33"/>
          <x15:modelTable id="YesNo3_01a49086-c029-4bdf-9588-f49a68081c9b" name="YesNo3" connection="SK_ Neonatology_FY17Q33"/>
          <x15:modelTable id="diagnosis4_d5ab812d-de88-4e2f-ab3d-61077b1a68c7" name="diagnosis4" connection="SK_ Neonatology_FY17Q34"/>
          <x15:modelTable id="DischargeLoc4_c6eefaf5-68f7-42e3-ab25-cb9224ba4f48" name="DischargeLoc4" connection="SK_ Neonatology_FY17Q34"/>
          <x15:modelTable id="Gender4_5bc5c3e4-21d8-4ccc-b722-5574a3a1994c" name="Gender4" connection="SK_ Neonatology_FY17Q34"/>
          <x15:modelTable id="GestationalAge4_88c5e660-7105-4aee-9ffd-5d3a2b84a975" name="GestationalAge4" connection="SK_ Neonatology_FY17Q34"/>
          <x15:modelTable id="Missing4_41cda402-1d8b-4e77-ae13-9f975e731023" name="Missing4" connection="SK_ Neonatology_FY17Q34"/>
          <x15:modelTable id="Neonatal4_83484fae-ca49-4039-9180-35605f8b1a35" name="Neonatal4" connection="SK_ Neonatology_FY17Q34"/>
          <x15:modelTable id="OxygenMethod4_cfa2e633-b0c3-4347-9f7f-694c88c2c225" name="OxygenMethod4" connection="SK_ Neonatology_FY17Q34"/>
          <x15:modelTable id="PretermBy4_d6dfbf2e-7f22-4481-aa23-7a29e9b1c95b" name="PretermBy4" connection="SK_ Neonatology_FY17Q34"/>
          <x15:modelTable id="YesNo4_5c0ef6bc-ef24-49a5-8244-922746152a1b" name="YesNo4" connection="SK_ Neonatology_FY17Q34"/>
          <x15:modelTable id="diagnosis5_f2e49e01-fbfc-48dc-be8e-c847f19a077c" name="diagnosis5" connection="SK_ Neonatology_FY17Q35"/>
          <x15:modelTable id="DischargeLoc5_a9360c22-54b6-4521-8095-69ebe9ae400a" name="DischargeLoc5" connection="SK_ Neonatology_FY17Q35"/>
          <x15:modelTable id="Gender5_ee723e92-01e3-410a-b4be-4f10db46ea70" name="Gender5" connection="SK_ Neonatology_FY17Q35"/>
          <x15:modelTable id="GestationalAge5_fa61f8e4-138d-45c7-aad9-145001bd0a6d" name="GestationalAge5" connection="SK_ Neonatology_FY17Q35"/>
          <x15:modelTable id="Missing5_ea7094e0-b297-4bd6-8424-4516371c8bdd" name="Missing5" connection="SK_ Neonatology_FY17Q35"/>
          <x15:modelTable id="Neonatal5_296213db-606b-4e3d-baaf-ac6af7a05cf0" name="Neonatal5" connection="SK_ Neonatology_FY17Q35"/>
          <x15:modelTable id="OxygenMethod5_330f2952-f512-4d37-ba6f-f69d2da42006" name="OxygenMethod5" connection="SK_ Neonatology_FY17Q35"/>
          <x15:modelTable id="PretermBy5_fb97a6a9-53ed-49fa-aa12-06a7ec827913" name="PretermBy5" connection="SK_ Neonatology_FY17Q35"/>
          <x15:modelTable id="YesNo5_0b488b7d-fb59-4d8b-ae2f-fa22170f3f6f" name="YesNo5" connection="SK_ Neonatology_FY17Q35"/>
          <x15:modelTable id="diagnosis6_08356946-42a4-48b4-9ee7-6a3736143fb4" name="diagnosis6" connection="SK_ Neonatology_FY17Q36"/>
          <x15:modelTable id="DischargeLoc6_c3d8b5f2-d642-4a37-945d-a53a54403343" name="DischargeLoc6" connection="SK_ Neonatology_FY17Q36"/>
          <x15:modelTable id="Gender6_46370008-6c37-4992-b579-275e7a49038c" name="Gender6" connection="SK_ Neonatology_FY17Q36"/>
          <x15:modelTable id="GestationalAge6_5d6b4fcc-644d-4b05-895c-2eb3e558e6b2" name="GestationalAge6" connection="SK_ Neonatology_FY17Q36"/>
          <x15:modelTable id="Missing6_e04eb573-c09f-4d1f-9edc-d31b6b1b448e" name="Missing6" connection="SK_ Neonatology_FY17Q36"/>
          <x15:modelTable id="Neonatal6_8c81b988-d96a-4d7b-a88d-e8d72da69ca3" name="Neonatal6" connection="SK_ Neonatology_FY17Q36"/>
          <x15:modelTable id="OxygenMethod6_06fad632-4ea9-4095-8083-a5fbc35fec0d" name="OxygenMethod6" connection="SK_ Neonatology_FY17Q36"/>
          <x15:modelTable id="PretermBy6_96ed5727-4955-41db-a745-37cfea38fd17" name="PretermBy6" connection="SK_ Neonatology_FY17Q36"/>
          <x15:modelTable id="YesNo6_fb3cc92b-0570-4a48-b320-d3600087395f" name="YesNo6" connection="SK_ Neonatology_FY17Q36"/>
          <x15:modelTable id="diagnosis7_7acc7489-bbec-4f3c-b02c-7dd880b5e17a" name="diagnosis7" connection="SK_ Neonatology_FY17Q37"/>
          <x15:modelTable id="DischargeLoc7_73eacd6e-1d34-44a4-affc-e760d83946c3" name="DischargeLoc7" connection="SK_ Neonatology_FY17Q37"/>
          <x15:modelTable id="Gender7_1f9c6b96-1ffc-4a88-8824-be5f2d241a44" name="Gender7" connection="SK_ Neonatology_FY17Q37"/>
          <x15:modelTable id="GestationalAge7_33aa74e3-736f-45df-bcac-cce060d43241" name="GestationalAge7" connection="SK_ Neonatology_FY17Q37"/>
          <x15:modelTable id="Missing7_828aafb8-089d-4aaa-8761-09d0ba8f63dd" name="Missing7" connection="SK_ Neonatology_FY17Q37"/>
          <x15:modelTable id="Neonatal7_ac3792ee-5b44-4df7-9a53-f56dfe844901" name="Neonatal7" connection="SK_ Neonatology_FY17Q37"/>
          <x15:modelTable id="OxygenMethod7_98fb34a3-02e1-428a-9231-f6494704ccba" name="OxygenMethod7" connection="SK_ Neonatology_FY17Q37"/>
          <x15:modelTable id="PretermBy7_73d8ac94-de6a-4963-8f31-8035ec7b6b6c" name="PretermBy7" connection="SK_ Neonatology_FY17Q37"/>
          <x15:modelTable id="YesNo7_d925649e-7709-41b5-b497-608f834dc12f" name="YesNo7" connection="SK_ Neonatology_FY17Q37"/>
          <x15:modelTable id="diagnosis8_fc144f6b-6f62-4dca-98f4-3e6f83bca9e1" name="diagnosis8" connection="SK_ Neonatology_FY17Q38"/>
          <x15:modelTable id="DischargeLoc8_5a539462-0826-45bc-b989-f6013a6196ee" name="DischargeLoc8" connection="SK_ Neonatology_FY17Q38"/>
          <x15:modelTable id="Gender8_e26104ee-7434-456a-b8fc-683397b0195b" name="Gender8" connection="SK_ Neonatology_FY17Q38"/>
          <x15:modelTable id="GestationalAge8_38345517-e76c-41c4-9505-592e265f4a15" name="GestationalAge8" connection="SK_ Neonatology_FY17Q38"/>
          <x15:modelTable id="Missing8_26793e1b-3719-4fb3-a2f3-c3bcd1c18e43" name="Missing8" connection="SK_ Neonatology_FY17Q38"/>
          <x15:modelTable id="Neonatal8_b004f692-40f4-4106-ac45-216131fdbed8" name="Neonatal8" connection="SK_ Neonatology_FY17Q38"/>
          <x15:modelTable id="OxygenMethod8_3ff06f2f-1dfb-4a52-862f-42e23427c1f1" name="OxygenMethod8" connection="SK_ Neonatology_FY17Q38"/>
          <x15:modelTable id="PretermBy8_4195dfe0-95c1-4dfd-8761-02ca6741a06c" name="PretermBy8" connection="SK_ Neonatology_FY17Q38"/>
          <x15:modelTable id="YesNo8_298f6ebe-361a-4691-a311-ad6ea70b1152" name="YesNo8" connection="SK_ Neonatology_FY17Q38"/>
        </x15:modelTables>
      </x15:dataModel>
    </ext>
  </extLst>
</workbook>
</file>

<file path=xl/calcChain.xml><?xml version="1.0" encoding="utf-8"?>
<calcChain xmlns="http://schemas.openxmlformats.org/spreadsheetml/2006/main">
  <c r="FR2" i="7" l="1"/>
  <c r="FR3" i="7"/>
  <c r="FR4" i="7"/>
  <c r="FR5" i="7"/>
  <c r="FR6" i="7"/>
  <c r="FR7" i="7"/>
  <c r="FR8" i="7"/>
  <c r="FR9" i="7"/>
  <c r="FR10" i="7"/>
  <c r="FR11" i="7"/>
  <c r="FR12" i="7"/>
  <c r="FR13" i="7"/>
  <c r="FR14" i="7"/>
  <c r="FR15" i="7"/>
  <c r="FR16" i="7"/>
  <c r="FR17" i="7"/>
  <c r="FR18" i="7"/>
  <c r="FR19" i="7"/>
  <c r="FR20" i="7"/>
  <c r="FR21" i="7"/>
  <c r="FR22" i="7"/>
  <c r="FR23" i="7"/>
  <c r="FR24" i="7"/>
  <c r="FR25" i="7"/>
  <c r="FR26" i="7"/>
  <c r="FR27" i="7"/>
  <c r="FR28" i="7"/>
  <c r="FR29" i="7"/>
  <c r="FR30" i="7"/>
  <c r="FR31" i="7"/>
  <c r="FR32" i="7"/>
  <c r="FR33" i="7"/>
  <c r="FR34" i="7"/>
  <c r="FR35" i="7"/>
  <c r="FR36" i="7"/>
  <c r="FR37" i="7"/>
  <c r="FR38" i="7"/>
  <c r="FR39" i="7"/>
  <c r="FR40" i="7"/>
  <c r="FR41" i="7"/>
  <c r="FR42" i="7"/>
  <c r="FR43" i="7"/>
  <c r="FR44" i="7"/>
  <c r="FR45" i="7"/>
  <c r="FR46" i="7"/>
  <c r="FR47" i="7"/>
  <c r="FR48" i="7"/>
  <c r="FR49" i="7"/>
  <c r="FR50" i="7"/>
  <c r="FR51" i="7"/>
  <c r="FR52" i="7"/>
  <c r="FR53" i="7"/>
  <c r="FR54" i="7"/>
  <c r="FR55" i="7"/>
  <c r="FR56" i="7"/>
  <c r="FR57" i="7"/>
  <c r="FR58" i="7"/>
  <c r="FR59" i="7"/>
  <c r="FR60" i="7"/>
  <c r="FR61" i="7"/>
  <c r="FR62" i="7"/>
  <c r="FR63" i="7"/>
  <c r="FR64" i="7"/>
  <c r="FR65" i="7"/>
  <c r="FR66" i="7"/>
  <c r="FR67" i="7"/>
  <c r="FR68" i="7"/>
  <c r="FR69" i="7"/>
  <c r="FR70" i="7"/>
  <c r="FR71" i="7"/>
  <c r="FR72" i="7"/>
  <c r="FR73" i="7"/>
  <c r="FR74" i="7"/>
  <c r="FR75" i="7"/>
  <c r="FR76" i="7"/>
  <c r="FR77" i="7"/>
  <c r="FR78" i="7"/>
  <c r="FR79" i="7"/>
  <c r="FR80" i="7"/>
  <c r="FR81" i="7"/>
  <c r="FR82" i="7"/>
  <c r="FR83" i="7"/>
  <c r="FR84" i="7"/>
  <c r="FR85" i="7"/>
  <c r="FR86" i="7"/>
  <c r="FR87" i="7"/>
  <c r="FR88" i="7"/>
  <c r="FR89" i="7"/>
  <c r="FR90" i="7"/>
  <c r="FR91" i="7"/>
  <c r="FR92" i="7"/>
  <c r="FR93" i="7"/>
  <c r="FR94" i="7"/>
  <c r="FR95" i="7"/>
  <c r="FR96" i="7"/>
  <c r="FR97" i="7"/>
  <c r="FR98" i="7"/>
  <c r="FR99" i="7"/>
  <c r="FR100" i="7"/>
  <c r="FR101" i="7"/>
  <c r="FR102" i="7"/>
  <c r="FR103" i="7"/>
  <c r="FR104" i="7"/>
  <c r="FR105" i="7"/>
  <c r="FR106" i="7"/>
  <c r="FR107" i="7"/>
  <c r="FR108" i="7"/>
  <c r="FR109" i="7"/>
  <c r="FR110" i="7"/>
  <c r="FR111" i="7"/>
  <c r="FR112" i="7"/>
  <c r="FR113" i="7"/>
  <c r="FR114" i="7"/>
  <c r="FR115" i="7"/>
  <c r="FR116" i="7"/>
  <c r="FR117" i="7"/>
  <c r="FR118" i="7"/>
  <c r="FR119" i="7"/>
  <c r="FR120" i="7"/>
  <c r="FR121" i="7"/>
  <c r="FR122" i="7"/>
  <c r="FR123" i="7"/>
  <c r="FR124" i="7"/>
  <c r="FR125" i="7"/>
  <c r="FR126" i="7"/>
  <c r="FR127" i="7"/>
  <c r="FR128" i="7"/>
  <c r="FR129" i="7"/>
  <c r="FR130" i="7"/>
  <c r="FR131" i="7"/>
  <c r="FR132" i="7"/>
  <c r="FR133" i="7"/>
  <c r="FR134" i="7"/>
  <c r="FR135" i="7"/>
  <c r="FR136" i="7"/>
  <c r="FR137" i="7"/>
  <c r="FR138" i="7"/>
  <c r="FR139" i="7"/>
  <c r="FR140" i="7"/>
  <c r="FR141" i="7"/>
  <c r="FR142" i="7"/>
  <c r="FR143" i="7"/>
  <c r="FR144" i="7"/>
  <c r="FR145" i="7"/>
  <c r="FR146" i="7"/>
  <c r="FR147" i="7"/>
  <c r="FR148" i="7"/>
  <c r="FR149" i="7"/>
  <c r="FR150" i="7"/>
  <c r="FR151" i="7"/>
  <c r="FR152" i="7"/>
  <c r="FR153" i="7"/>
  <c r="FR154" i="7"/>
  <c r="FR155" i="7"/>
  <c r="FR156" i="7"/>
  <c r="FR157" i="7"/>
  <c r="FR158" i="7"/>
  <c r="FR159" i="7"/>
  <c r="FR160" i="7"/>
  <c r="FR161" i="7"/>
  <c r="FR162" i="7"/>
  <c r="FR163" i="7"/>
  <c r="FR164" i="7"/>
  <c r="FR165" i="7"/>
  <c r="FR166" i="7"/>
  <c r="FR167" i="7"/>
  <c r="FR168" i="7"/>
  <c r="FR169" i="7"/>
  <c r="FR170" i="7"/>
  <c r="FR171" i="7"/>
  <c r="FR172" i="7"/>
  <c r="FR173" i="7"/>
  <c r="FR174" i="7"/>
  <c r="FR175" i="7"/>
  <c r="FR176" i="7"/>
  <c r="FR177" i="7"/>
  <c r="FR178" i="7"/>
  <c r="FR179" i="7"/>
  <c r="FR180" i="7"/>
  <c r="FR181" i="7"/>
  <c r="FR182" i="7"/>
  <c r="FR183" i="7"/>
  <c r="FR184" i="7"/>
  <c r="FR185" i="7"/>
  <c r="FR186" i="7"/>
  <c r="FR187" i="7"/>
  <c r="FR188" i="7"/>
  <c r="FR189" i="7"/>
  <c r="FR190" i="7"/>
  <c r="FR191" i="7"/>
  <c r="FR192" i="7"/>
  <c r="FR193" i="7"/>
  <c r="FR194" i="7"/>
  <c r="FR195" i="7"/>
  <c r="FR196" i="7"/>
  <c r="FR197" i="7"/>
  <c r="FR198" i="7"/>
  <c r="FR199" i="7"/>
  <c r="FR200" i="7"/>
  <c r="FR201" i="7"/>
  <c r="FR202" i="7"/>
  <c r="FR203" i="7"/>
  <c r="FR204" i="7"/>
  <c r="FR205" i="7"/>
  <c r="FR206" i="7"/>
  <c r="FR207" i="7"/>
  <c r="FR208" i="7"/>
  <c r="FR209" i="7"/>
  <c r="FR210" i="7"/>
  <c r="FR211" i="7"/>
  <c r="FR212" i="7"/>
  <c r="FR213" i="7"/>
  <c r="FR214" i="7"/>
  <c r="FR215" i="7"/>
  <c r="FR216" i="7"/>
  <c r="FR217" i="7"/>
  <c r="FR218" i="7"/>
  <c r="FR219" i="7"/>
  <c r="FR220" i="7"/>
  <c r="FR221" i="7"/>
  <c r="FR222" i="7"/>
  <c r="FR223" i="7"/>
  <c r="FR224" i="7"/>
  <c r="FR225" i="7"/>
  <c r="FR226" i="7"/>
  <c r="FR227" i="7"/>
  <c r="FR228" i="7"/>
  <c r="FR229" i="7"/>
  <c r="FR230" i="7"/>
  <c r="FR231" i="7"/>
  <c r="FR232" i="7"/>
  <c r="FR233" i="7"/>
  <c r="FR234" i="7"/>
  <c r="FR235" i="7"/>
  <c r="FR236" i="7"/>
  <c r="FR237" i="7"/>
  <c r="FR238" i="7"/>
  <c r="FR239" i="7"/>
  <c r="FR240" i="7"/>
  <c r="FR241" i="7"/>
  <c r="FR242" i="7"/>
  <c r="FR243" i="7"/>
  <c r="FR244" i="7"/>
  <c r="FR245" i="7"/>
  <c r="FR246" i="7"/>
  <c r="FR247" i="7"/>
  <c r="FR248" i="7"/>
  <c r="FR249" i="7"/>
  <c r="FR250" i="7"/>
  <c r="FR251" i="7"/>
  <c r="FR252" i="7"/>
  <c r="FR253" i="7"/>
  <c r="FR254" i="7"/>
  <c r="FR255" i="7"/>
  <c r="FR256" i="7"/>
  <c r="FR257" i="7"/>
  <c r="FR258" i="7"/>
  <c r="FR259" i="7"/>
  <c r="FR260" i="7"/>
  <c r="FR261" i="7"/>
  <c r="FR262" i="7"/>
  <c r="FR263" i="7"/>
  <c r="FR264" i="7"/>
  <c r="FR265" i="7"/>
  <c r="FR266" i="7"/>
  <c r="FR267" i="7"/>
  <c r="FR268" i="7"/>
  <c r="FR269" i="7"/>
  <c r="FR270" i="7"/>
  <c r="FR271" i="7"/>
  <c r="FR272" i="7"/>
  <c r="FR273" i="7"/>
  <c r="FR274" i="7"/>
  <c r="FR275" i="7"/>
  <c r="FR276" i="7"/>
  <c r="FR277" i="7"/>
  <c r="FR278" i="7"/>
  <c r="FR279" i="7"/>
  <c r="FR280" i="7"/>
  <c r="FR281" i="7"/>
  <c r="FR282" i="7"/>
  <c r="FR283" i="7"/>
  <c r="FR284" i="7"/>
  <c r="FR285" i="7"/>
  <c r="FR286" i="7"/>
  <c r="FR287" i="7"/>
  <c r="FR288" i="7"/>
  <c r="FR289" i="7"/>
  <c r="FR290" i="7"/>
  <c r="FR291" i="7"/>
  <c r="FR292" i="7"/>
  <c r="FR293" i="7"/>
  <c r="FR294" i="7"/>
  <c r="FR295" i="7"/>
  <c r="FR296" i="7"/>
  <c r="FR297" i="7"/>
  <c r="FR298" i="7"/>
  <c r="FR299" i="7"/>
  <c r="FR300" i="7"/>
  <c r="FR301" i="7"/>
  <c r="FR302" i="7"/>
  <c r="FR303" i="7"/>
  <c r="FR304" i="7"/>
  <c r="FR305" i="7"/>
  <c r="FR306" i="7"/>
  <c r="FR307" i="7"/>
  <c r="FR308" i="7"/>
  <c r="FR309" i="7"/>
  <c r="FR310" i="7"/>
  <c r="FR311" i="7"/>
  <c r="FR312" i="7"/>
  <c r="FR313" i="7"/>
  <c r="FR314" i="7"/>
  <c r="FR315" i="7"/>
  <c r="FR316" i="7"/>
  <c r="FR317" i="7"/>
  <c r="FR318" i="7"/>
  <c r="FR319" i="7"/>
  <c r="FR320" i="7"/>
  <c r="FR321" i="7"/>
  <c r="FR322" i="7"/>
  <c r="FR323" i="7"/>
  <c r="FR324" i="7"/>
  <c r="FR325" i="7"/>
  <c r="FQ2" i="7" l="1"/>
  <c r="FQ3" i="7"/>
  <c r="FQ4" i="7"/>
  <c r="FQ5" i="7"/>
  <c r="FQ6" i="7"/>
  <c r="FQ7" i="7"/>
  <c r="FQ8" i="7"/>
  <c r="FQ9" i="7"/>
  <c r="FQ10" i="7"/>
  <c r="FQ11" i="7"/>
  <c r="FQ12" i="7"/>
  <c r="FQ13" i="7"/>
  <c r="FQ14" i="7"/>
  <c r="FQ15" i="7"/>
  <c r="FQ16" i="7"/>
  <c r="FQ17" i="7"/>
  <c r="FQ18" i="7"/>
  <c r="FQ19" i="7"/>
  <c r="FQ20" i="7"/>
  <c r="FQ21" i="7"/>
  <c r="FQ22" i="7"/>
  <c r="FQ23" i="7"/>
  <c r="FQ24" i="7"/>
  <c r="FQ25" i="7"/>
  <c r="FQ26" i="7"/>
  <c r="FQ27" i="7"/>
  <c r="FQ28" i="7"/>
  <c r="FQ29" i="7"/>
  <c r="FQ30" i="7"/>
  <c r="FQ31" i="7"/>
  <c r="FQ32" i="7"/>
  <c r="FQ33" i="7"/>
  <c r="FQ34" i="7"/>
  <c r="FQ35" i="7"/>
  <c r="FQ36" i="7"/>
  <c r="FQ37" i="7"/>
  <c r="FQ38" i="7"/>
  <c r="FQ39" i="7"/>
  <c r="FQ40" i="7"/>
  <c r="FQ41" i="7"/>
  <c r="FQ42" i="7"/>
  <c r="FQ43" i="7"/>
  <c r="FQ44" i="7"/>
  <c r="FQ45" i="7"/>
  <c r="FQ46" i="7"/>
  <c r="FQ47" i="7"/>
  <c r="FQ48" i="7"/>
  <c r="FQ49" i="7"/>
  <c r="FQ50" i="7"/>
  <c r="FQ51" i="7"/>
  <c r="FQ52" i="7"/>
  <c r="FQ53" i="7"/>
  <c r="FQ54" i="7"/>
  <c r="FQ55" i="7"/>
  <c r="FQ56" i="7"/>
  <c r="FQ57" i="7"/>
  <c r="FQ58" i="7"/>
  <c r="FQ59" i="7"/>
  <c r="FQ60" i="7"/>
  <c r="FQ61" i="7"/>
  <c r="FQ62" i="7"/>
  <c r="FQ63" i="7"/>
  <c r="FQ64" i="7"/>
  <c r="FQ65" i="7"/>
  <c r="FQ66" i="7"/>
  <c r="FQ67" i="7"/>
  <c r="FQ68" i="7"/>
  <c r="FQ69" i="7"/>
  <c r="FQ70" i="7"/>
  <c r="FQ71" i="7"/>
  <c r="FQ72" i="7"/>
  <c r="FQ73" i="7"/>
  <c r="FQ74" i="7"/>
  <c r="FQ75" i="7"/>
  <c r="FQ76" i="7"/>
  <c r="FQ77" i="7"/>
  <c r="FQ78" i="7"/>
  <c r="FQ79" i="7"/>
  <c r="FQ80" i="7"/>
  <c r="FQ81" i="7"/>
  <c r="FQ82" i="7"/>
  <c r="FQ83" i="7"/>
  <c r="FQ84" i="7"/>
  <c r="FQ85" i="7"/>
  <c r="FQ86" i="7"/>
  <c r="FQ87" i="7"/>
  <c r="FQ88" i="7"/>
  <c r="FQ89" i="7"/>
  <c r="FQ90" i="7"/>
  <c r="FQ91" i="7"/>
  <c r="FQ92" i="7"/>
  <c r="FQ93" i="7"/>
  <c r="FQ94" i="7"/>
  <c r="FQ95" i="7"/>
  <c r="FQ96" i="7"/>
  <c r="FQ97" i="7"/>
  <c r="FQ98" i="7"/>
  <c r="FQ99" i="7"/>
  <c r="FQ100" i="7"/>
  <c r="FQ101" i="7"/>
  <c r="FQ102" i="7"/>
  <c r="FQ103" i="7"/>
  <c r="FQ104" i="7"/>
  <c r="FQ105" i="7"/>
  <c r="FQ106" i="7"/>
  <c r="FQ107" i="7"/>
  <c r="FQ108" i="7"/>
  <c r="FQ109" i="7"/>
  <c r="FQ110" i="7"/>
  <c r="FQ111" i="7"/>
  <c r="FQ112" i="7"/>
  <c r="FQ113" i="7"/>
  <c r="FQ114" i="7"/>
  <c r="FQ115" i="7"/>
  <c r="FQ116" i="7"/>
  <c r="FQ117" i="7"/>
  <c r="FQ118" i="7"/>
  <c r="FQ119" i="7"/>
  <c r="FQ120" i="7"/>
  <c r="FQ121" i="7"/>
  <c r="FQ122" i="7"/>
  <c r="FQ123" i="7"/>
  <c r="FQ124" i="7"/>
  <c r="FQ125" i="7"/>
  <c r="FQ126" i="7"/>
  <c r="FQ127" i="7"/>
  <c r="FQ128" i="7"/>
  <c r="FQ129" i="7"/>
  <c r="FQ130" i="7"/>
  <c r="FQ131" i="7"/>
  <c r="FQ132" i="7"/>
  <c r="FQ133" i="7"/>
  <c r="FQ134" i="7"/>
  <c r="FQ135" i="7"/>
  <c r="FQ136" i="7"/>
  <c r="FQ137" i="7"/>
  <c r="FQ138" i="7"/>
  <c r="FQ139" i="7"/>
  <c r="FQ140" i="7"/>
  <c r="FQ141" i="7"/>
  <c r="FQ142" i="7"/>
  <c r="FQ143" i="7"/>
  <c r="FQ144" i="7"/>
  <c r="FQ145" i="7"/>
  <c r="FQ146" i="7"/>
  <c r="FQ147" i="7"/>
  <c r="FQ148" i="7"/>
  <c r="FQ149" i="7"/>
  <c r="FQ150" i="7"/>
  <c r="FQ151" i="7"/>
  <c r="FQ152" i="7"/>
  <c r="FQ153" i="7"/>
  <c r="FQ154" i="7"/>
  <c r="FQ155" i="7"/>
  <c r="FQ156" i="7"/>
  <c r="FQ157" i="7"/>
  <c r="FQ158" i="7"/>
  <c r="FQ159" i="7"/>
  <c r="FQ160" i="7"/>
  <c r="FQ161" i="7"/>
  <c r="FQ162" i="7"/>
  <c r="FQ163" i="7"/>
  <c r="FQ164" i="7"/>
  <c r="FQ165" i="7"/>
  <c r="FQ166" i="7"/>
  <c r="FQ167" i="7"/>
  <c r="FQ168" i="7"/>
  <c r="FQ169" i="7"/>
  <c r="FQ170" i="7"/>
  <c r="FQ171" i="7"/>
  <c r="FQ172" i="7"/>
  <c r="FQ173" i="7"/>
  <c r="FQ174" i="7"/>
  <c r="FQ175" i="7"/>
  <c r="FQ176" i="7"/>
  <c r="FQ177" i="7"/>
  <c r="FQ178" i="7"/>
  <c r="FQ179" i="7"/>
  <c r="FQ180" i="7"/>
  <c r="FQ181" i="7"/>
  <c r="FQ182" i="7"/>
  <c r="FQ183" i="7"/>
  <c r="FQ184" i="7"/>
  <c r="FQ185" i="7"/>
  <c r="FQ186" i="7"/>
  <c r="FQ187" i="7"/>
  <c r="FQ188" i="7"/>
  <c r="FQ189" i="7"/>
  <c r="FQ190" i="7"/>
  <c r="FQ191" i="7"/>
  <c r="FQ192" i="7"/>
  <c r="FQ193" i="7"/>
  <c r="FQ194" i="7"/>
  <c r="FQ195" i="7"/>
  <c r="FQ196" i="7"/>
  <c r="FQ197" i="7"/>
  <c r="FQ198" i="7"/>
  <c r="FQ199" i="7"/>
  <c r="FQ200" i="7"/>
  <c r="FQ201" i="7"/>
  <c r="FQ202" i="7"/>
  <c r="FQ203" i="7"/>
  <c r="FQ204" i="7"/>
  <c r="FQ205" i="7"/>
  <c r="FQ206" i="7"/>
  <c r="FQ207" i="7"/>
  <c r="FQ208" i="7"/>
  <c r="FQ209" i="7"/>
  <c r="FQ210" i="7"/>
  <c r="FQ211" i="7"/>
  <c r="FQ212" i="7"/>
  <c r="FQ213" i="7"/>
  <c r="FQ214" i="7"/>
  <c r="FQ215" i="7"/>
  <c r="FQ216" i="7"/>
  <c r="FQ217" i="7"/>
  <c r="FQ218" i="7"/>
  <c r="FQ219" i="7"/>
  <c r="FQ220" i="7"/>
  <c r="FQ221" i="7"/>
  <c r="FQ222" i="7"/>
  <c r="FQ223" i="7"/>
  <c r="FQ224" i="7"/>
  <c r="FQ225" i="7"/>
  <c r="FQ226" i="7"/>
  <c r="FQ227" i="7"/>
  <c r="FQ228" i="7"/>
  <c r="FQ229" i="7"/>
  <c r="FQ230" i="7"/>
  <c r="FQ231" i="7"/>
  <c r="FQ232" i="7"/>
  <c r="FQ233" i="7"/>
  <c r="FQ234" i="7"/>
  <c r="FQ235" i="7"/>
  <c r="FQ236" i="7"/>
  <c r="FQ237" i="7"/>
  <c r="FQ238" i="7"/>
  <c r="FQ239" i="7"/>
  <c r="FQ240" i="7"/>
  <c r="FQ241" i="7"/>
  <c r="FQ242" i="7"/>
  <c r="FQ243" i="7"/>
  <c r="FQ244" i="7"/>
  <c r="FQ245" i="7"/>
  <c r="FQ246" i="7"/>
  <c r="FQ247" i="7"/>
  <c r="FQ248" i="7"/>
  <c r="FQ249" i="7"/>
  <c r="FQ250" i="7"/>
  <c r="FQ251" i="7"/>
  <c r="FQ252" i="7"/>
  <c r="FQ253" i="7"/>
  <c r="FQ254" i="7"/>
  <c r="FQ255" i="7"/>
  <c r="FQ256" i="7"/>
  <c r="FQ257" i="7"/>
  <c r="FQ258" i="7"/>
  <c r="FQ259" i="7"/>
  <c r="FQ260" i="7"/>
  <c r="FQ261" i="7"/>
  <c r="FQ262" i="7"/>
  <c r="FQ263" i="7"/>
  <c r="FQ264" i="7"/>
  <c r="FQ265" i="7"/>
  <c r="FQ266" i="7"/>
  <c r="FQ267" i="7"/>
  <c r="FQ268" i="7"/>
  <c r="FQ269" i="7"/>
  <c r="FQ270" i="7"/>
  <c r="FQ271" i="7"/>
  <c r="FQ272" i="7"/>
  <c r="FQ273" i="7"/>
  <c r="FQ274" i="7"/>
  <c r="FQ275" i="7"/>
  <c r="FQ276" i="7"/>
  <c r="FQ277" i="7"/>
  <c r="FQ278" i="7"/>
  <c r="FQ279" i="7"/>
  <c r="FQ280" i="7"/>
  <c r="FQ281" i="7"/>
  <c r="FQ282" i="7"/>
  <c r="FQ283" i="7"/>
  <c r="FQ284" i="7"/>
  <c r="FQ285" i="7"/>
  <c r="FQ286" i="7"/>
  <c r="FQ287" i="7"/>
  <c r="FQ288" i="7"/>
  <c r="FQ289" i="7"/>
  <c r="FQ290" i="7"/>
  <c r="FQ291" i="7"/>
  <c r="FQ292" i="7"/>
  <c r="FQ293" i="7"/>
  <c r="FQ294" i="7"/>
  <c r="FQ295" i="7"/>
  <c r="FQ296" i="7"/>
  <c r="FQ297" i="7"/>
  <c r="FQ298" i="7"/>
  <c r="FQ299" i="7"/>
  <c r="FQ300" i="7"/>
  <c r="FQ301" i="7"/>
  <c r="FQ302" i="7"/>
  <c r="FQ303" i="7"/>
  <c r="FQ304" i="7"/>
  <c r="FQ305" i="7"/>
  <c r="FQ306" i="7"/>
  <c r="FQ307" i="7"/>
  <c r="FQ308" i="7"/>
  <c r="FQ309" i="7"/>
  <c r="FQ310" i="7"/>
  <c r="FQ311" i="7"/>
  <c r="FQ312" i="7"/>
  <c r="FQ313" i="7"/>
  <c r="FQ314" i="7"/>
  <c r="FQ315" i="7"/>
  <c r="FQ316" i="7"/>
  <c r="FQ317" i="7"/>
  <c r="FQ318" i="7"/>
  <c r="FQ319" i="7"/>
  <c r="FQ320" i="7"/>
  <c r="FQ321" i="7"/>
  <c r="FQ322" i="7"/>
  <c r="FQ323" i="7"/>
  <c r="FQ324" i="7"/>
  <c r="FQ325" i="7"/>
  <c r="FP2" i="7"/>
  <c r="FP3" i="7"/>
  <c r="FP4" i="7"/>
  <c r="FP5" i="7"/>
  <c r="FP6" i="7"/>
  <c r="FP7" i="7"/>
  <c r="FP8" i="7"/>
  <c r="FP9" i="7"/>
  <c r="FP10" i="7"/>
  <c r="FP11" i="7"/>
  <c r="FP12" i="7"/>
  <c r="FP13" i="7"/>
  <c r="FP14" i="7"/>
  <c r="FP15" i="7"/>
  <c r="FP16" i="7"/>
  <c r="FP17" i="7"/>
  <c r="FP18" i="7"/>
  <c r="FP19" i="7"/>
  <c r="FP20" i="7"/>
  <c r="FP21" i="7"/>
  <c r="FP22" i="7"/>
  <c r="FP23" i="7"/>
  <c r="FP24" i="7"/>
  <c r="FP25" i="7"/>
  <c r="FP26" i="7"/>
  <c r="FP27" i="7"/>
  <c r="FP28" i="7"/>
  <c r="FP29" i="7"/>
  <c r="FP30" i="7"/>
  <c r="FP31" i="7"/>
  <c r="FP32" i="7"/>
  <c r="FP33" i="7"/>
  <c r="FP34" i="7"/>
  <c r="FP35" i="7"/>
  <c r="FP36" i="7"/>
  <c r="FP37" i="7"/>
  <c r="FP38" i="7"/>
  <c r="FP39" i="7"/>
  <c r="FP40" i="7"/>
  <c r="FP41" i="7"/>
  <c r="FP42" i="7"/>
  <c r="FP43" i="7"/>
  <c r="FP44" i="7"/>
  <c r="FP45" i="7"/>
  <c r="FP46" i="7"/>
  <c r="FP47" i="7"/>
  <c r="FP48" i="7"/>
  <c r="FP49" i="7"/>
  <c r="FP50" i="7"/>
  <c r="FP51" i="7"/>
  <c r="FP52" i="7"/>
  <c r="FP53" i="7"/>
  <c r="FP54" i="7"/>
  <c r="FP55" i="7"/>
  <c r="FP56" i="7"/>
  <c r="FP57" i="7"/>
  <c r="FP58" i="7"/>
  <c r="FP59" i="7"/>
  <c r="FP60" i="7"/>
  <c r="FP61" i="7"/>
  <c r="FP62" i="7"/>
  <c r="FP63" i="7"/>
  <c r="FP64" i="7"/>
  <c r="FP65" i="7"/>
  <c r="FP66" i="7"/>
  <c r="FP67" i="7"/>
  <c r="FP68" i="7"/>
  <c r="FP69" i="7"/>
  <c r="FP70" i="7"/>
  <c r="FP71" i="7"/>
  <c r="FP72" i="7"/>
  <c r="FP73" i="7"/>
  <c r="FP74" i="7"/>
  <c r="FP75" i="7"/>
  <c r="FP76" i="7"/>
  <c r="FP77" i="7"/>
  <c r="FP78" i="7"/>
  <c r="FP79" i="7"/>
  <c r="FP80" i="7"/>
  <c r="FP81" i="7"/>
  <c r="FP82" i="7"/>
  <c r="FP83" i="7"/>
  <c r="FP84" i="7"/>
  <c r="FP85" i="7"/>
  <c r="FP86" i="7"/>
  <c r="FP87" i="7"/>
  <c r="FP88" i="7"/>
  <c r="FP89" i="7"/>
  <c r="FP90" i="7"/>
  <c r="FP91" i="7"/>
  <c r="FP92" i="7"/>
  <c r="FP93" i="7"/>
  <c r="FP94" i="7"/>
  <c r="FP95" i="7"/>
  <c r="FP96" i="7"/>
  <c r="FP97" i="7"/>
  <c r="FP98" i="7"/>
  <c r="FP99" i="7"/>
  <c r="FP100" i="7"/>
  <c r="FP101" i="7"/>
  <c r="FP102" i="7"/>
  <c r="FP103" i="7"/>
  <c r="FP104" i="7"/>
  <c r="FP105" i="7"/>
  <c r="FP106" i="7"/>
  <c r="FP107" i="7"/>
  <c r="FP108" i="7"/>
  <c r="FP109" i="7"/>
  <c r="FP110" i="7"/>
  <c r="FP111" i="7"/>
  <c r="FP112" i="7"/>
  <c r="FP113" i="7"/>
  <c r="FP114" i="7"/>
  <c r="FP115" i="7"/>
  <c r="FP116" i="7"/>
  <c r="FP117" i="7"/>
  <c r="FP118" i="7"/>
  <c r="FP119" i="7"/>
  <c r="FP120" i="7"/>
  <c r="FP121" i="7"/>
  <c r="FP122" i="7"/>
  <c r="FP123" i="7"/>
  <c r="FP124" i="7"/>
  <c r="FP125" i="7"/>
  <c r="FP126" i="7"/>
  <c r="FP127" i="7"/>
  <c r="FP128" i="7"/>
  <c r="FP129" i="7"/>
  <c r="FP130" i="7"/>
  <c r="FP131" i="7"/>
  <c r="FP132" i="7"/>
  <c r="FP133" i="7"/>
  <c r="FP134" i="7"/>
  <c r="FP135" i="7"/>
  <c r="FP136" i="7"/>
  <c r="FP137" i="7"/>
  <c r="FP138" i="7"/>
  <c r="FP139" i="7"/>
  <c r="FP140" i="7"/>
  <c r="FP141" i="7"/>
  <c r="FP142" i="7"/>
  <c r="FP143" i="7"/>
  <c r="FP144" i="7"/>
  <c r="FP145" i="7"/>
  <c r="FP146" i="7"/>
  <c r="FP147" i="7"/>
  <c r="FP148" i="7"/>
  <c r="FP149" i="7"/>
  <c r="FP150" i="7"/>
  <c r="FP151" i="7"/>
  <c r="FP152" i="7"/>
  <c r="FP153" i="7"/>
  <c r="FP154" i="7"/>
  <c r="FP155" i="7"/>
  <c r="FP156" i="7"/>
  <c r="FP157" i="7"/>
  <c r="FP158" i="7"/>
  <c r="FP159" i="7"/>
  <c r="FP160" i="7"/>
  <c r="FP161" i="7"/>
  <c r="FP162" i="7"/>
  <c r="FP163" i="7"/>
  <c r="FP164" i="7"/>
  <c r="FP165" i="7"/>
  <c r="FP166" i="7"/>
  <c r="FP167" i="7"/>
  <c r="FP168" i="7"/>
  <c r="FP169" i="7"/>
  <c r="FP170" i="7"/>
  <c r="FP171" i="7"/>
  <c r="FP172" i="7"/>
  <c r="FP173" i="7"/>
  <c r="FP174" i="7"/>
  <c r="FP175" i="7"/>
  <c r="FP176" i="7"/>
  <c r="FP177" i="7"/>
  <c r="FP178" i="7"/>
  <c r="FP179" i="7"/>
  <c r="FP180" i="7"/>
  <c r="FP181" i="7"/>
  <c r="FP182" i="7"/>
  <c r="FP183" i="7"/>
  <c r="FP184" i="7"/>
  <c r="FP185" i="7"/>
  <c r="FP186" i="7"/>
  <c r="FP187" i="7"/>
  <c r="FP188" i="7"/>
  <c r="FP189" i="7"/>
  <c r="FP190" i="7"/>
  <c r="FP191" i="7"/>
  <c r="FP192" i="7"/>
  <c r="FP193" i="7"/>
  <c r="FP194" i="7"/>
  <c r="FP195" i="7"/>
  <c r="FP196" i="7"/>
  <c r="FP197" i="7"/>
  <c r="FP198" i="7"/>
  <c r="FP199" i="7"/>
  <c r="FP200" i="7"/>
  <c r="FP201" i="7"/>
  <c r="FP202" i="7"/>
  <c r="FP203" i="7"/>
  <c r="FP204" i="7"/>
  <c r="FP205" i="7"/>
  <c r="FP206" i="7"/>
  <c r="FP207" i="7"/>
  <c r="FP208" i="7"/>
  <c r="FP209" i="7"/>
  <c r="FP210" i="7"/>
  <c r="FP211" i="7"/>
  <c r="FP212" i="7"/>
  <c r="FP213" i="7"/>
  <c r="FP214" i="7"/>
  <c r="FP215" i="7"/>
  <c r="FP216" i="7"/>
  <c r="FP217" i="7"/>
  <c r="FP218" i="7"/>
  <c r="FP219" i="7"/>
  <c r="FP220" i="7"/>
  <c r="FP221" i="7"/>
  <c r="FP222" i="7"/>
  <c r="FP223" i="7"/>
  <c r="FP224" i="7"/>
  <c r="FP225" i="7"/>
  <c r="FP226" i="7"/>
  <c r="FP227" i="7"/>
  <c r="FP228" i="7"/>
  <c r="FP229" i="7"/>
  <c r="FP230" i="7"/>
  <c r="FP231" i="7"/>
  <c r="FP232" i="7"/>
  <c r="FP233" i="7"/>
  <c r="FP234" i="7"/>
  <c r="FP235" i="7"/>
  <c r="FP236" i="7"/>
  <c r="FP237" i="7"/>
  <c r="FP238" i="7"/>
  <c r="FP239" i="7"/>
  <c r="FP240" i="7"/>
  <c r="FP241" i="7"/>
  <c r="FP242" i="7"/>
  <c r="FP243" i="7"/>
  <c r="FP244" i="7"/>
  <c r="FP245" i="7"/>
  <c r="FP246" i="7"/>
  <c r="FP247" i="7"/>
  <c r="FP248" i="7"/>
  <c r="FP249" i="7"/>
  <c r="FP250" i="7"/>
  <c r="FP251" i="7"/>
  <c r="FP252" i="7"/>
  <c r="FP253" i="7"/>
  <c r="FP254" i="7"/>
  <c r="FP255" i="7"/>
  <c r="FP256" i="7"/>
  <c r="FP257" i="7"/>
  <c r="FP258" i="7"/>
  <c r="FP259" i="7"/>
  <c r="FP260" i="7"/>
  <c r="FP261" i="7"/>
  <c r="FP262" i="7"/>
  <c r="FP263" i="7"/>
  <c r="FP264" i="7"/>
  <c r="FP265" i="7"/>
  <c r="FP266" i="7"/>
  <c r="FP267" i="7"/>
  <c r="FP268" i="7"/>
  <c r="FP269" i="7"/>
  <c r="FP270" i="7"/>
  <c r="FP271" i="7"/>
  <c r="FP272" i="7"/>
  <c r="FP273" i="7"/>
  <c r="FP274" i="7"/>
  <c r="FP275" i="7"/>
  <c r="FP276" i="7"/>
  <c r="FP277" i="7"/>
  <c r="FP278" i="7"/>
  <c r="FP279" i="7"/>
  <c r="FP280" i="7"/>
  <c r="FP281" i="7"/>
  <c r="FP282" i="7"/>
  <c r="FP283" i="7"/>
  <c r="FP284" i="7"/>
  <c r="FP285" i="7"/>
  <c r="FP286" i="7"/>
  <c r="FP287" i="7"/>
  <c r="FP288" i="7"/>
  <c r="FP289" i="7"/>
  <c r="FP290" i="7"/>
  <c r="FP291" i="7"/>
  <c r="FP292" i="7"/>
  <c r="FP293" i="7"/>
  <c r="FP294" i="7"/>
  <c r="FP295" i="7"/>
  <c r="FP296" i="7"/>
  <c r="FP297" i="7"/>
  <c r="FP298" i="7"/>
  <c r="FP299" i="7"/>
  <c r="FP300" i="7"/>
  <c r="FP301" i="7"/>
  <c r="FP302" i="7"/>
  <c r="FP303" i="7"/>
  <c r="FP304" i="7"/>
  <c r="FP305" i="7"/>
  <c r="FP306" i="7"/>
  <c r="FP307" i="7"/>
  <c r="FP308" i="7"/>
  <c r="FP309" i="7"/>
  <c r="FP310" i="7"/>
  <c r="FP311" i="7"/>
  <c r="FP312" i="7"/>
  <c r="FP313" i="7"/>
  <c r="FP314" i="7"/>
  <c r="FP315" i="7"/>
  <c r="FP316" i="7"/>
  <c r="FP317" i="7"/>
  <c r="FP318" i="7"/>
  <c r="FP319" i="7"/>
  <c r="FP320" i="7"/>
  <c r="FP321" i="7"/>
  <c r="FP322" i="7"/>
  <c r="FP323" i="7"/>
  <c r="FP324" i="7"/>
  <c r="FP325" i="7"/>
  <c r="FO2" i="7"/>
  <c r="FO3" i="7"/>
  <c r="FO4" i="7"/>
  <c r="FO5" i="7"/>
  <c r="FO6" i="7"/>
  <c r="FO7" i="7"/>
  <c r="FO8" i="7"/>
  <c r="FO9" i="7"/>
  <c r="FO10" i="7"/>
  <c r="FO11" i="7"/>
  <c r="FO12" i="7"/>
  <c r="FO13" i="7"/>
  <c r="FO14" i="7"/>
  <c r="FO15" i="7"/>
  <c r="FO16" i="7"/>
  <c r="FO17" i="7"/>
  <c r="FO18" i="7"/>
  <c r="FO19" i="7"/>
  <c r="FO20" i="7"/>
  <c r="FO21" i="7"/>
  <c r="FO22" i="7"/>
  <c r="FO23" i="7"/>
  <c r="FO24" i="7"/>
  <c r="FO25" i="7"/>
  <c r="FO26" i="7"/>
  <c r="FO27" i="7"/>
  <c r="FO28" i="7"/>
  <c r="FO29" i="7"/>
  <c r="FO30" i="7"/>
  <c r="FO31" i="7"/>
  <c r="FO32" i="7"/>
  <c r="FO33" i="7"/>
  <c r="FO34" i="7"/>
  <c r="FO35" i="7"/>
  <c r="FO36" i="7"/>
  <c r="FO37" i="7"/>
  <c r="FO38" i="7"/>
  <c r="FO39" i="7"/>
  <c r="FO40" i="7"/>
  <c r="FO41" i="7"/>
  <c r="FO42" i="7"/>
  <c r="FO43" i="7"/>
  <c r="FO44" i="7"/>
  <c r="FO45" i="7"/>
  <c r="FO46" i="7"/>
  <c r="FO47" i="7"/>
  <c r="FO48" i="7"/>
  <c r="FO49" i="7"/>
  <c r="FO50" i="7"/>
  <c r="FO51" i="7"/>
  <c r="FO52" i="7"/>
  <c r="FO53" i="7"/>
  <c r="FO54" i="7"/>
  <c r="FO55" i="7"/>
  <c r="FO56" i="7"/>
  <c r="FO57" i="7"/>
  <c r="FO58" i="7"/>
  <c r="FO59" i="7"/>
  <c r="FO60" i="7"/>
  <c r="FO61" i="7"/>
  <c r="FO62" i="7"/>
  <c r="FO63" i="7"/>
  <c r="FO64" i="7"/>
  <c r="FO65" i="7"/>
  <c r="FO66" i="7"/>
  <c r="FO67" i="7"/>
  <c r="FO68" i="7"/>
  <c r="FO69" i="7"/>
  <c r="FO70" i="7"/>
  <c r="FO71" i="7"/>
  <c r="FO72" i="7"/>
  <c r="FO73" i="7"/>
  <c r="FO74" i="7"/>
  <c r="FO75" i="7"/>
  <c r="FO76" i="7"/>
  <c r="FO77" i="7"/>
  <c r="FO78" i="7"/>
  <c r="FO79" i="7"/>
  <c r="FO80" i="7"/>
  <c r="FO81" i="7"/>
  <c r="FO82" i="7"/>
  <c r="FO83" i="7"/>
  <c r="FO84" i="7"/>
  <c r="FO85" i="7"/>
  <c r="FO86" i="7"/>
  <c r="FO87" i="7"/>
  <c r="FO88" i="7"/>
  <c r="FO89" i="7"/>
  <c r="FO90" i="7"/>
  <c r="FO91" i="7"/>
  <c r="FO92" i="7"/>
  <c r="FO93" i="7"/>
  <c r="FO94" i="7"/>
  <c r="FO95" i="7"/>
  <c r="FO96" i="7"/>
  <c r="FO97" i="7"/>
  <c r="FO98" i="7"/>
  <c r="FO99" i="7"/>
  <c r="FO100" i="7"/>
  <c r="FO101" i="7"/>
  <c r="FO102" i="7"/>
  <c r="FO103" i="7"/>
  <c r="FO104" i="7"/>
  <c r="FO105" i="7"/>
  <c r="FO106" i="7"/>
  <c r="FO107" i="7"/>
  <c r="FO108" i="7"/>
  <c r="FO109" i="7"/>
  <c r="FO110" i="7"/>
  <c r="FO111" i="7"/>
  <c r="FO112" i="7"/>
  <c r="FO113" i="7"/>
  <c r="FO114" i="7"/>
  <c r="FO115" i="7"/>
  <c r="FO116" i="7"/>
  <c r="FO117" i="7"/>
  <c r="FO118" i="7"/>
  <c r="FO119" i="7"/>
  <c r="FO120" i="7"/>
  <c r="FO121" i="7"/>
  <c r="FO122" i="7"/>
  <c r="FO123" i="7"/>
  <c r="FO124" i="7"/>
  <c r="FO125" i="7"/>
  <c r="FO126" i="7"/>
  <c r="FO127" i="7"/>
  <c r="FO128" i="7"/>
  <c r="FO129" i="7"/>
  <c r="FO130" i="7"/>
  <c r="FO131" i="7"/>
  <c r="FO132" i="7"/>
  <c r="FO133" i="7"/>
  <c r="FO134" i="7"/>
  <c r="FO135" i="7"/>
  <c r="FO136" i="7"/>
  <c r="FO137" i="7"/>
  <c r="FO138" i="7"/>
  <c r="FO139" i="7"/>
  <c r="FO140" i="7"/>
  <c r="FO141" i="7"/>
  <c r="FO142" i="7"/>
  <c r="FO143" i="7"/>
  <c r="FO144" i="7"/>
  <c r="FO145" i="7"/>
  <c r="FO146" i="7"/>
  <c r="FO147" i="7"/>
  <c r="FO148" i="7"/>
  <c r="FO149" i="7"/>
  <c r="FO150" i="7"/>
  <c r="FO151" i="7"/>
  <c r="FO152" i="7"/>
  <c r="FO153" i="7"/>
  <c r="FO154" i="7"/>
  <c r="FO155" i="7"/>
  <c r="FO156" i="7"/>
  <c r="FO157" i="7"/>
  <c r="FO158" i="7"/>
  <c r="FO159" i="7"/>
  <c r="FO160" i="7"/>
  <c r="FO161" i="7"/>
  <c r="FO162" i="7"/>
  <c r="FO163" i="7"/>
  <c r="FO164" i="7"/>
  <c r="FO165" i="7"/>
  <c r="FO166" i="7"/>
  <c r="FO167" i="7"/>
  <c r="FO168" i="7"/>
  <c r="FO169" i="7"/>
  <c r="FO170" i="7"/>
  <c r="FO171" i="7"/>
  <c r="FO172" i="7"/>
  <c r="FO173" i="7"/>
  <c r="FO174" i="7"/>
  <c r="FO175" i="7"/>
  <c r="FO176" i="7"/>
  <c r="FO177" i="7"/>
  <c r="FO178" i="7"/>
  <c r="FO179" i="7"/>
  <c r="FO180" i="7"/>
  <c r="FO181" i="7"/>
  <c r="FO182" i="7"/>
  <c r="FO183" i="7"/>
  <c r="FO184" i="7"/>
  <c r="FO185" i="7"/>
  <c r="FO186" i="7"/>
  <c r="FO187" i="7"/>
  <c r="FO188" i="7"/>
  <c r="FO189" i="7"/>
  <c r="FO190" i="7"/>
  <c r="FO191" i="7"/>
  <c r="FO192" i="7"/>
  <c r="FO193" i="7"/>
  <c r="FO194" i="7"/>
  <c r="FO195" i="7"/>
  <c r="FO196" i="7"/>
  <c r="FO197" i="7"/>
  <c r="FO198" i="7"/>
  <c r="FO199" i="7"/>
  <c r="FO200" i="7"/>
  <c r="FO201" i="7"/>
  <c r="FO202" i="7"/>
  <c r="FO203" i="7"/>
  <c r="FO204" i="7"/>
  <c r="FO205" i="7"/>
  <c r="FO206" i="7"/>
  <c r="FO207" i="7"/>
  <c r="FO208" i="7"/>
  <c r="FO209" i="7"/>
  <c r="FO210" i="7"/>
  <c r="FO211" i="7"/>
  <c r="FO212" i="7"/>
  <c r="FO213" i="7"/>
  <c r="FO214" i="7"/>
  <c r="FO215" i="7"/>
  <c r="FO216" i="7"/>
  <c r="FO217" i="7"/>
  <c r="FO218" i="7"/>
  <c r="FO219" i="7"/>
  <c r="FO220" i="7"/>
  <c r="FO221" i="7"/>
  <c r="FO222" i="7"/>
  <c r="FO223" i="7"/>
  <c r="FO224" i="7"/>
  <c r="FO225" i="7"/>
  <c r="FO226" i="7"/>
  <c r="FO227" i="7"/>
  <c r="FO228" i="7"/>
  <c r="FO229" i="7"/>
  <c r="FO230" i="7"/>
  <c r="FO231" i="7"/>
  <c r="FO232" i="7"/>
  <c r="FO233" i="7"/>
  <c r="FO234" i="7"/>
  <c r="FO235" i="7"/>
  <c r="FO236" i="7"/>
  <c r="FO237" i="7"/>
  <c r="FO238" i="7"/>
  <c r="FO239" i="7"/>
  <c r="FO240" i="7"/>
  <c r="FO241" i="7"/>
  <c r="FO242" i="7"/>
  <c r="FO243" i="7"/>
  <c r="FO244" i="7"/>
  <c r="FO245" i="7"/>
  <c r="FO246" i="7"/>
  <c r="FO247" i="7"/>
  <c r="FO248" i="7"/>
  <c r="FO249" i="7"/>
  <c r="FO250" i="7"/>
  <c r="FO251" i="7"/>
  <c r="FO252" i="7"/>
  <c r="FO253" i="7"/>
  <c r="FO254" i="7"/>
  <c r="FO255" i="7"/>
  <c r="FO256" i="7"/>
  <c r="FO257" i="7"/>
  <c r="FO258" i="7"/>
  <c r="FO259" i="7"/>
  <c r="FO260" i="7"/>
  <c r="FO261" i="7"/>
  <c r="FO262" i="7"/>
  <c r="FO263" i="7"/>
  <c r="FO264" i="7"/>
  <c r="FO265" i="7"/>
  <c r="FO266" i="7"/>
  <c r="FO267" i="7"/>
  <c r="FO268" i="7"/>
  <c r="FO269" i="7"/>
  <c r="FO270" i="7"/>
  <c r="FO271" i="7"/>
  <c r="FO272" i="7"/>
  <c r="FO273" i="7"/>
  <c r="FO274" i="7"/>
  <c r="FO275" i="7"/>
  <c r="FO276" i="7"/>
  <c r="FO277" i="7"/>
  <c r="FO278" i="7"/>
  <c r="FO279" i="7"/>
  <c r="FO280" i="7"/>
  <c r="FO281" i="7"/>
  <c r="FO282" i="7"/>
  <c r="FO283" i="7"/>
  <c r="FO284" i="7"/>
  <c r="FO285" i="7"/>
  <c r="FO286" i="7"/>
  <c r="FO287" i="7"/>
  <c r="FO288" i="7"/>
  <c r="FO289" i="7"/>
  <c r="FO290" i="7"/>
  <c r="FO291" i="7"/>
  <c r="FO292" i="7"/>
  <c r="FO293" i="7"/>
  <c r="FO294" i="7"/>
  <c r="FO295" i="7"/>
  <c r="FO296" i="7"/>
  <c r="FO297" i="7"/>
  <c r="FO298" i="7"/>
  <c r="FO299" i="7"/>
  <c r="FO300" i="7"/>
  <c r="FO301" i="7"/>
  <c r="FO302" i="7"/>
  <c r="FO303" i="7"/>
  <c r="FO304" i="7"/>
  <c r="FO305" i="7"/>
  <c r="FO306" i="7"/>
  <c r="FO307" i="7"/>
  <c r="FO308" i="7"/>
  <c r="FO309" i="7"/>
  <c r="FO310" i="7"/>
  <c r="FO311" i="7"/>
  <c r="FO312" i="7"/>
  <c r="FO313" i="7"/>
  <c r="FO314" i="7"/>
  <c r="FO315" i="7"/>
  <c r="FO316" i="7"/>
  <c r="FO317" i="7"/>
  <c r="FO318" i="7"/>
  <c r="FO319" i="7"/>
  <c r="FO320" i="7"/>
  <c r="FO321" i="7"/>
  <c r="FO322" i="7"/>
  <c r="FO323" i="7"/>
  <c r="FO324" i="7"/>
  <c r="FO325" i="7"/>
  <c r="FN2" i="7"/>
  <c r="FN3" i="7"/>
  <c r="FN4" i="7"/>
  <c r="FN5" i="7"/>
  <c r="FN6" i="7"/>
  <c r="FN7" i="7"/>
  <c r="FN8" i="7"/>
  <c r="FN9" i="7"/>
  <c r="FN10" i="7"/>
  <c r="FN11" i="7"/>
  <c r="FN12" i="7"/>
  <c r="FN13" i="7"/>
  <c r="FN14" i="7"/>
  <c r="FN15" i="7"/>
  <c r="FN16" i="7"/>
  <c r="FN17" i="7"/>
  <c r="FN18" i="7"/>
  <c r="FN19" i="7"/>
  <c r="FN20" i="7"/>
  <c r="FN21" i="7"/>
  <c r="FN22" i="7"/>
  <c r="FN23" i="7"/>
  <c r="FN24" i="7"/>
  <c r="FN25" i="7"/>
  <c r="FN26" i="7"/>
  <c r="FN27" i="7"/>
  <c r="FN28" i="7"/>
  <c r="FN29" i="7"/>
  <c r="FN30" i="7"/>
  <c r="FN31" i="7"/>
  <c r="FN32" i="7"/>
  <c r="FN33" i="7"/>
  <c r="FN34" i="7"/>
  <c r="FN35" i="7"/>
  <c r="FN36" i="7"/>
  <c r="FN37" i="7"/>
  <c r="FN38" i="7"/>
  <c r="FN39" i="7"/>
  <c r="FN40" i="7"/>
  <c r="FN41" i="7"/>
  <c r="FN42" i="7"/>
  <c r="FN43" i="7"/>
  <c r="FN44" i="7"/>
  <c r="FN45" i="7"/>
  <c r="FN46" i="7"/>
  <c r="FN47" i="7"/>
  <c r="FN48" i="7"/>
  <c r="FN49" i="7"/>
  <c r="FN50" i="7"/>
  <c r="FN51" i="7"/>
  <c r="FN52" i="7"/>
  <c r="FN53" i="7"/>
  <c r="FN54" i="7"/>
  <c r="FN55" i="7"/>
  <c r="FN56" i="7"/>
  <c r="FN57" i="7"/>
  <c r="FN58" i="7"/>
  <c r="FN59" i="7"/>
  <c r="FN60" i="7"/>
  <c r="FN61" i="7"/>
  <c r="FN62" i="7"/>
  <c r="FN63" i="7"/>
  <c r="FN64" i="7"/>
  <c r="FN65" i="7"/>
  <c r="FN66" i="7"/>
  <c r="FN67" i="7"/>
  <c r="FN68" i="7"/>
  <c r="FN69" i="7"/>
  <c r="FN70" i="7"/>
  <c r="FN71" i="7"/>
  <c r="FN72" i="7"/>
  <c r="FN73" i="7"/>
  <c r="FN74" i="7"/>
  <c r="FN75" i="7"/>
  <c r="FN76" i="7"/>
  <c r="FN77" i="7"/>
  <c r="FN78" i="7"/>
  <c r="FN79" i="7"/>
  <c r="FN80" i="7"/>
  <c r="FN81" i="7"/>
  <c r="FN82" i="7"/>
  <c r="FN83" i="7"/>
  <c r="FN84" i="7"/>
  <c r="FN85" i="7"/>
  <c r="FN86" i="7"/>
  <c r="FN87" i="7"/>
  <c r="FN88" i="7"/>
  <c r="FN89" i="7"/>
  <c r="FN90" i="7"/>
  <c r="FN91" i="7"/>
  <c r="FN92" i="7"/>
  <c r="FN93" i="7"/>
  <c r="FN94" i="7"/>
  <c r="FN95" i="7"/>
  <c r="FN96" i="7"/>
  <c r="FN97" i="7"/>
  <c r="FN98" i="7"/>
  <c r="FN99" i="7"/>
  <c r="FN100" i="7"/>
  <c r="FN101" i="7"/>
  <c r="FN102" i="7"/>
  <c r="FN103" i="7"/>
  <c r="FN104" i="7"/>
  <c r="FN105" i="7"/>
  <c r="FN106" i="7"/>
  <c r="FN107" i="7"/>
  <c r="FN108" i="7"/>
  <c r="FN109" i="7"/>
  <c r="FN110" i="7"/>
  <c r="FN111" i="7"/>
  <c r="FN112" i="7"/>
  <c r="FN113" i="7"/>
  <c r="FN114" i="7"/>
  <c r="FN115" i="7"/>
  <c r="FN116" i="7"/>
  <c r="FN117" i="7"/>
  <c r="FN118" i="7"/>
  <c r="FN119" i="7"/>
  <c r="FN120" i="7"/>
  <c r="FN121" i="7"/>
  <c r="FN122" i="7"/>
  <c r="FN123" i="7"/>
  <c r="FN124" i="7"/>
  <c r="FN125" i="7"/>
  <c r="FN126" i="7"/>
  <c r="FN127" i="7"/>
  <c r="FN128" i="7"/>
  <c r="FN129" i="7"/>
  <c r="FN130" i="7"/>
  <c r="FN131" i="7"/>
  <c r="FN132" i="7"/>
  <c r="FN133" i="7"/>
  <c r="FN134" i="7"/>
  <c r="FN135" i="7"/>
  <c r="FN136" i="7"/>
  <c r="FN137" i="7"/>
  <c r="FN138" i="7"/>
  <c r="FN139" i="7"/>
  <c r="FN140" i="7"/>
  <c r="FN141" i="7"/>
  <c r="FN142" i="7"/>
  <c r="FN143" i="7"/>
  <c r="FN144" i="7"/>
  <c r="FN145" i="7"/>
  <c r="FN146" i="7"/>
  <c r="FN147" i="7"/>
  <c r="FN148" i="7"/>
  <c r="FN149" i="7"/>
  <c r="FN150" i="7"/>
  <c r="FN151" i="7"/>
  <c r="FN152" i="7"/>
  <c r="FN153" i="7"/>
  <c r="FN154" i="7"/>
  <c r="FN155" i="7"/>
  <c r="FN156" i="7"/>
  <c r="FN157" i="7"/>
  <c r="FN158" i="7"/>
  <c r="FN159" i="7"/>
  <c r="FN160" i="7"/>
  <c r="FN161" i="7"/>
  <c r="FN162" i="7"/>
  <c r="FN163" i="7"/>
  <c r="FN164" i="7"/>
  <c r="FN165" i="7"/>
  <c r="FN166" i="7"/>
  <c r="FN167" i="7"/>
  <c r="FN168" i="7"/>
  <c r="FN169" i="7"/>
  <c r="FN170" i="7"/>
  <c r="FN171" i="7"/>
  <c r="FN172" i="7"/>
  <c r="FN173" i="7"/>
  <c r="FN174" i="7"/>
  <c r="FN175" i="7"/>
  <c r="FN176" i="7"/>
  <c r="FN177" i="7"/>
  <c r="FN178" i="7"/>
  <c r="FN179" i="7"/>
  <c r="FN180" i="7"/>
  <c r="FN181" i="7"/>
  <c r="FN182" i="7"/>
  <c r="FN183" i="7"/>
  <c r="FN184" i="7"/>
  <c r="FN185" i="7"/>
  <c r="FN186" i="7"/>
  <c r="FN187" i="7"/>
  <c r="FN188" i="7"/>
  <c r="FN189" i="7"/>
  <c r="FN190" i="7"/>
  <c r="FN191" i="7"/>
  <c r="FN192" i="7"/>
  <c r="FN193" i="7"/>
  <c r="FN194" i="7"/>
  <c r="FN195" i="7"/>
  <c r="FN196" i="7"/>
  <c r="FN197" i="7"/>
  <c r="FN198" i="7"/>
  <c r="FN199" i="7"/>
  <c r="FN200" i="7"/>
  <c r="FN201" i="7"/>
  <c r="FN202" i="7"/>
  <c r="FN203" i="7"/>
  <c r="FN204" i="7"/>
  <c r="FN205" i="7"/>
  <c r="FN206" i="7"/>
  <c r="FN207" i="7"/>
  <c r="FN208" i="7"/>
  <c r="FN209" i="7"/>
  <c r="FN210" i="7"/>
  <c r="FN211" i="7"/>
  <c r="FN212" i="7"/>
  <c r="FN213" i="7"/>
  <c r="FN214" i="7"/>
  <c r="FN215" i="7"/>
  <c r="FN216" i="7"/>
  <c r="FN217" i="7"/>
  <c r="FN218" i="7"/>
  <c r="FN219" i="7"/>
  <c r="FN220" i="7"/>
  <c r="FN221" i="7"/>
  <c r="FN222" i="7"/>
  <c r="FN223" i="7"/>
  <c r="FN224" i="7"/>
  <c r="FN225" i="7"/>
  <c r="FN226" i="7"/>
  <c r="FN227" i="7"/>
  <c r="FN228" i="7"/>
  <c r="FN229" i="7"/>
  <c r="FN230" i="7"/>
  <c r="FN231" i="7"/>
  <c r="FN232" i="7"/>
  <c r="FN233" i="7"/>
  <c r="FN234" i="7"/>
  <c r="FN235" i="7"/>
  <c r="FN236" i="7"/>
  <c r="FN237" i="7"/>
  <c r="FN238" i="7"/>
  <c r="FN239" i="7"/>
  <c r="FN240" i="7"/>
  <c r="FN241" i="7"/>
  <c r="FN242" i="7"/>
  <c r="FN243" i="7"/>
  <c r="FN244" i="7"/>
  <c r="FN245" i="7"/>
  <c r="FN246" i="7"/>
  <c r="FN247" i="7"/>
  <c r="FN248" i="7"/>
  <c r="FN249" i="7"/>
  <c r="FN250" i="7"/>
  <c r="FN251" i="7"/>
  <c r="FN252" i="7"/>
  <c r="FN253" i="7"/>
  <c r="FN254" i="7"/>
  <c r="FN255" i="7"/>
  <c r="FN256" i="7"/>
  <c r="FN257" i="7"/>
  <c r="FN258" i="7"/>
  <c r="FN259" i="7"/>
  <c r="FN260" i="7"/>
  <c r="FN261" i="7"/>
  <c r="FN262" i="7"/>
  <c r="FN263" i="7"/>
  <c r="FN264" i="7"/>
  <c r="FN265" i="7"/>
  <c r="FN266" i="7"/>
  <c r="FN267" i="7"/>
  <c r="FN268" i="7"/>
  <c r="FN269" i="7"/>
  <c r="FN270" i="7"/>
  <c r="FN271" i="7"/>
  <c r="FN272" i="7"/>
  <c r="FN273" i="7"/>
  <c r="FN274" i="7"/>
  <c r="FN275" i="7"/>
  <c r="FN276" i="7"/>
  <c r="FN277" i="7"/>
  <c r="FN278" i="7"/>
  <c r="FN279" i="7"/>
  <c r="FN280" i="7"/>
  <c r="FN281" i="7"/>
  <c r="FN282" i="7"/>
  <c r="FN283" i="7"/>
  <c r="FN284" i="7"/>
  <c r="FN285" i="7"/>
  <c r="FN286" i="7"/>
  <c r="FN287" i="7"/>
  <c r="FN288" i="7"/>
  <c r="FN289" i="7"/>
  <c r="FN290" i="7"/>
  <c r="FN291" i="7"/>
  <c r="FN292" i="7"/>
  <c r="FN293" i="7"/>
  <c r="FN294" i="7"/>
  <c r="FN295" i="7"/>
  <c r="FN296" i="7"/>
  <c r="FN297" i="7"/>
  <c r="FN298" i="7"/>
  <c r="FN299" i="7"/>
  <c r="FN300" i="7"/>
  <c r="FN301" i="7"/>
  <c r="FN302" i="7"/>
  <c r="FN303" i="7"/>
  <c r="FN304" i="7"/>
  <c r="FN305" i="7"/>
  <c r="FN306" i="7"/>
  <c r="FN307" i="7"/>
  <c r="FN308" i="7"/>
  <c r="FN309" i="7"/>
  <c r="FN310" i="7"/>
  <c r="FN311" i="7"/>
  <c r="FN312" i="7"/>
  <c r="FN313" i="7"/>
  <c r="FN314" i="7"/>
  <c r="FN315" i="7"/>
  <c r="FN316" i="7"/>
  <c r="FN317" i="7"/>
  <c r="FN318" i="7"/>
  <c r="FN319" i="7"/>
  <c r="FN320" i="7"/>
  <c r="FN321" i="7"/>
  <c r="FN322" i="7"/>
  <c r="FN323" i="7"/>
  <c r="FN324" i="7"/>
  <c r="FN325" i="7"/>
  <c r="FM2" i="7"/>
  <c r="FM3" i="7"/>
  <c r="FM4" i="7"/>
  <c r="FM5" i="7"/>
  <c r="FM6" i="7"/>
  <c r="FM7" i="7"/>
  <c r="FM8" i="7"/>
  <c r="FM9" i="7"/>
  <c r="FM10" i="7"/>
  <c r="FM11" i="7"/>
  <c r="FM12" i="7"/>
  <c r="FM13" i="7"/>
  <c r="FM14" i="7"/>
  <c r="FM15" i="7"/>
  <c r="FM16" i="7"/>
  <c r="FM17" i="7"/>
  <c r="FM18" i="7"/>
  <c r="FM19" i="7"/>
  <c r="FM20" i="7"/>
  <c r="FM21" i="7"/>
  <c r="FM22" i="7"/>
  <c r="FM23" i="7"/>
  <c r="FM24" i="7"/>
  <c r="FM25" i="7"/>
  <c r="FM26" i="7"/>
  <c r="FM27" i="7"/>
  <c r="FM28" i="7"/>
  <c r="FM29" i="7"/>
  <c r="FM30" i="7"/>
  <c r="FM31" i="7"/>
  <c r="FM32" i="7"/>
  <c r="FM33" i="7"/>
  <c r="FM34" i="7"/>
  <c r="FM35" i="7"/>
  <c r="FM36" i="7"/>
  <c r="FM37" i="7"/>
  <c r="FM38" i="7"/>
  <c r="FM39" i="7"/>
  <c r="FM40" i="7"/>
  <c r="FM41" i="7"/>
  <c r="FM42" i="7"/>
  <c r="FM43" i="7"/>
  <c r="FM44" i="7"/>
  <c r="FM45" i="7"/>
  <c r="FM46" i="7"/>
  <c r="FM47" i="7"/>
  <c r="FM48" i="7"/>
  <c r="FM49" i="7"/>
  <c r="FM50" i="7"/>
  <c r="FM51" i="7"/>
  <c r="FM52" i="7"/>
  <c r="FM53" i="7"/>
  <c r="FM54" i="7"/>
  <c r="FM55" i="7"/>
  <c r="FM56" i="7"/>
  <c r="FM57" i="7"/>
  <c r="FM58" i="7"/>
  <c r="FM59" i="7"/>
  <c r="FM60" i="7"/>
  <c r="FM61" i="7"/>
  <c r="FM62" i="7"/>
  <c r="FM63" i="7"/>
  <c r="FM64" i="7"/>
  <c r="FM65" i="7"/>
  <c r="FM66" i="7"/>
  <c r="FM67" i="7"/>
  <c r="FM68" i="7"/>
  <c r="FM69" i="7"/>
  <c r="FM70" i="7"/>
  <c r="FM71" i="7"/>
  <c r="FM72" i="7"/>
  <c r="FM73" i="7"/>
  <c r="FM74" i="7"/>
  <c r="FM75" i="7"/>
  <c r="FM76" i="7"/>
  <c r="FM77" i="7"/>
  <c r="FM78" i="7"/>
  <c r="FM79" i="7"/>
  <c r="FM80" i="7"/>
  <c r="FM81" i="7"/>
  <c r="FM82" i="7"/>
  <c r="FM83" i="7"/>
  <c r="FM84" i="7"/>
  <c r="FM85" i="7"/>
  <c r="FM86" i="7"/>
  <c r="FM87" i="7"/>
  <c r="FM88" i="7"/>
  <c r="FM89" i="7"/>
  <c r="FM90" i="7"/>
  <c r="FM91" i="7"/>
  <c r="FM92" i="7"/>
  <c r="FM93" i="7"/>
  <c r="FM94" i="7"/>
  <c r="FM95" i="7"/>
  <c r="FM96" i="7"/>
  <c r="FM97" i="7"/>
  <c r="FM98" i="7"/>
  <c r="FM99" i="7"/>
  <c r="FM100" i="7"/>
  <c r="FM101" i="7"/>
  <c r="FM102" i="7"/>
  <c r="FM103" i="7"/>
  <c r="FM104" i="7"/>
  <c r="FM105" i="7"/>
  <c r="FM106" i="7"/>
  <c r="FM107" i="7"/>
  <c r="FM108" i="7"/>
  <c r="FM109" i="7"/>
  <c r="FM110" i="7"/>
  <c r="FM111" i="7"/>
  <c r="FM112" i="7"/>
  <c r="FM113" i="7"/>
  <c r="FM114" i="7"/>
  <c r="FM115" i="7"/>
  <c r="FM116" i="7"/>
  <c r="FM117" i="7"/>
  <c r="FM118" i="7"/>
  <c r="FM119" i="7"/>
  <c r="FM120" i="7"/>
  <c r="FM121" i="7"/>
  <c r="FM122" i="7"/>
  <c r="FM123" i="7"/>
  <c r="FM124" i="7"/>
  <c r="FM125" i="7"/>
  <c r="FM126" i="7"/>
  <c r="FM127" i="7"/>
  <c r="FM128" i="7"/>
  <c r="FM129" i="7"/>
  <c r="FM130" i="7"/>
  <c r="FM131" i="7"/>
  <c r="FM132" i="7"/>
  <c r="FM133" i="7"/>
  <c r="FM134" i="7"/>
  <c r="FM135" i="7"/>
  <c r="FM136" i="7"/>
  <c r="FM137" i="7"/>
  <c r="FM138" i="7"/>
  <c r="FM139" i="7"/>
  <c r="FM140" i="7"/>
  <c r="FM141" i="7"/>
  <c r="FM142" i="7"/>
  <c r="FM143" i="7"/>
  <c r="FM144" i="7"/>
  <c r="FM145" i="7"/>
  <c r="FM146" i="7"/>
  <c r="FM147" i="7"/>
  <c r="FM148" i="7"/>
  <c r="FM149" i="7"/>
  <c r="FM150" i="7"/>
  <c r="FM151" i="7"/>
  <c r="FM152" i="7"/>
  <c r="FM153" i="7"/>
  <c r="FM154" i="7"/>
  <c r="FM155" i="7"/>
  <c r="FM156" i="7"/>
  <c r="FM157" i="7"/>
  <c r="FM158" i="7"/>
  <c r="FM159" i="7"/>
  <c r="FM160" i="7"/>
  <c r="FM161" i="7"/>
  <c r="FM162" i="7"/>
  <c r="FM163" i="7"/>
  <c r="FM164" i="7"/>
  <c r="FM165" i="7"/>
  <c r="FM166" i="7"/>
  <c r="FM167" i="7"/>
  <c r="FM168" i="7"/>
  <c r="FM169" i="7"/>
  <c r="FM170" i="7"/>
  <c r="FM171" i="7"/>
  <c r="FM172" i="7"/>
  <c r="FM173" i="7"/>
  <c r="FM174" i="7"/>
  <c r="FM175" i="7"/>
  <c r="FM176" i="7"/>
  <c r="FM177" i="7"/>
  <c r="FM178" i="7"/>
  <c r="FM179" i="7"/>
  <c r="FM180" i="7"/>
  <c r="FM181" i="7"/>
  <c r="FM182" i="7"/>
  <c r="FM183" i="7"/>
  <c r="FM184" i="7"/>
  <c r="FM185" i="7"/>
  <c r="FM186" i="7"/>
  <c r="FM187" i="7"/>
  <c r="FM188" i="7"/>
  <c r="FM189" i="7"/>
  <c r="FM190" i="7"/>
  <c r="FM191" i="7"/>
  <c r="FM192" i="7"/>
  <c r="FM193" i="7"/>
  <c r="FM194" i="7"/>
  <c r="FM195" i="7"/>
  <c r="FM196" i="7"/>
  <c r="FM197" i="7"/>
  <c r="FM198" i="7"/>
  <c r="FM199" i="7"/>
  <c r="FM200" i="7"/>
  <c r="FM201" i="7"/>
  <c r="FM202" i="7"/>
  <c r="FM203" i="7"/>
  <c r="FM204" i="7"/>
  <c r="FM205" i="7"/>
  <c r="FM206" i="7"/>
  <c r="FM207" i="7"/>
  <c r="FM208" i="7"/>
  <c r="FM209" i="7"/>
  <c r="FM210" i="7"/>
  <c r="FM211" i="7"/>
  <c r="FM212" i="7"/>
  <c r="FM213" i="7"/>
  <c r="FM214" i="7"/>
  <c r="FM215" i="7"/>
  <c r="FM216" i="7"/>
  <c r="FM217" i="7"/>
  <c r="FM218" i="7"/>
  <c r="FM219" i="7"/>
  <c r="FM220" i="7"/>
  <c r="FM221" i="7"/>
  <c r="FM222" i="7"/>
  <c r="FM223" i="7"/>
  <c r="FM224" i="7"/>
  <c r="FM225" i="7"/>
  <c r="FM226" i="7"/>
  <c r="FM227" i="7"/>
  <c r="FM228" i="7"/>
  <c r="FM229" i="7"/>
  <c r="FM230" i="7"/>
  <c r="FM231" i="7"/>
  <c r="FM232" i="7"/>
  <c r="FM233" i="7"/>
  <c r="FM234" i="7"/>
  <c r="FM235" i="7"/>
  <c r="FM236" i="7"/>
  <c r="FM237" i="7"/>
  <c r="FM238" i="7"/>
  <c r="FM239" i="7"/>
  <c r="FM240" i="7"/>
  <c r="FM241" i="7"/>
  <c r="FM242" i="7"/>
  <c r="FM243" i="7"/>
  <c r="FM244" i="7"/>
  <c r="FM245" i="7"/>
  <c r="FM246" i="7"/>
  <c r="FM247" i="7"/>
  <c r="FM248" i="7"/>
  <c r="FM249" i="7"/>
  <c r="FM250" i="7"/>
  <c r="FM251" i="7"/>
  <c r="FM252" i="7"/>
  <c r="FM253" i="7"/>
  <c r="FM254" i="7"/>
  <c r="FM255" i="7"/>
  <c r="FM256" i="7"/>
  <c r="FM257" i="7"/>
  <c r="FM258" i="7"/>
  <c r="FM259" i="7"/>
  <c r="FM260" i="7"/>
  <c r="FM261" i="7"/>
  <c r="FM262" i="7"/>
  <c r="FM263" i="7"/>
  <c r="FM264" i="7"/>
  <c r="FM265" i="7"/>
  <c r="FM266" i="7"/>
  <c r="FM267" i="7"/>
  <c r="FM268" i="7"/>
  <c r="FM269" i="7"/>
  <c r="FM270" i="7"/>
  <c r="FM271" i="7"/>
  <c r="FM272" i="7"/>
  <c r="FM273" i="7"/>
  <c r="FM274" i="7"/>
  <c r="FM275" i="7"/>
  <c r="FM276" i="7"/>
  <c r="FM277" i="7"/>
  <c r="FM278" i="7"/>
  <c r="FM279" i="7"/>
  <c r="FM280" i="7"/>
  <c r="FM281" i="7"/>
  <c r="FM282" i="7"/>
  <c r="FM283" i="7"/>
  <c r="FM284" i="7"/>
  <c r="FM285" i="7"/>
  <c r="FM286" i="7"/>
  <c r="FM287" i="7"/>
  <c r="FM288" i="7"/>
  <c r="FM289" i="7"/>
  <c r="FM290" i="7"/>
  <c r="FM291" i="7"/>
  <c r="FM292" i="7"/>
  <c r="FM293" i="7"/>
  <c r="FM294" i="7"/>
  <c r="FM295" i="7"/>
  <c r="FM296" i="7"/>
  <c r="FM297" i="7"/>
  <c r="FM298" i="7"/>
  <c r="FM299" i="7"/>
  <c r="FM300" i="7"/>
  <c r="FM301" i="7"/>
  <c r="FM302" i="7"/>
  <c r="FM303" i="7"/>
  <c r="FM304" i="7"/>
  <c r="FM305" i="7"/>
  <c r="FM306" i="7"/>
  <c r="FM307" i="7"/>
  <c r="FM308" i="7"/>
  <c r="FM309" i="7"/>
  <c r="FM310" i="7"/>
  <c r="FM311" i="7"/>
  <c r="FM312" i="7"/>
  <c r="FM313" i="7"/>
  <c r="FM314" i="7"/>
  <c r="FM315" i="7"/>
  <c r="FM316" i="7"/>
  <c r="FM317" i="7"/>
  <c r="FM318" i="7"/>
  <c r="FM319" i="7"/>
  <c r="FM320" i="7"/>
  <c r="FM321" i="7"/>
  <c r="FM322" i="7"/>
  <c r="FM323" i="7"/>
  <c r="FM324" i="7"/>
  <c r="FM325" i="7"/>
  <c r="FL2" i="7"/>
  <c r="FL3" i="7"/>
  <c r="FL4" i="7"/>
  <c r="FL5" i="7"/>
  <c r="FL6" i="7"/>
  <c r="FL7" i="7"/>
  <c r="FL8" i="7"/>
  <c r="FL9" i="7"/>
  <c r="FL10" i="7"/>
  <c r="FL11" i="7"/>
  <c r="FL12" i="7"/>
  <c r="FL13" i="7"/>
  <c r="FL14" i="7"/>
  <c r="FL15" i="7"/>
  <c r="FL16" i="7"/>
  <c r="FL17" i="7"/>
  <c r="FL18" i="7"/>
  <c r="FL19" i="7"/>
  <c r="FL20" i="7"/>
  <c r="FL21" i="7"/>
  <c r="FL22" i="7"/>
  <c r="FL23" i="7"/>
  <c r="FL24" i="7"/>
  <c r="FL25" i="7"/>
  <c r="FL26" i="7"/>
  <c r="FL27" i="7"/>
  <c r="FL28" i="7"/>
  <c r="FL29" i="7"/>
  <c r="FL30" i="7"/>
  <c r="FL31" i="7"/>
  <c r="FL32" i="7"/>
  <c r="FL33" i="7"/>
  <c r="FL34" i="7"/>
  <c r="FL35" i="7"/>
  <c r="FL36" i="7"/>
  <c r="FL37" i="7"/>
  <c r="FL38" i="7"/>
  <c r="FL39" i="7"/>
  <c r="FL40" i="7"/>
  <c r="FL41" i="7"/>
  <c r="FL42" i="7"/>
  <c r="FL43" i="7"/>
  <c r="FL44" i="7"/>
  <c r="FL45" i="7"/>
  <c r="FL46" i="7"/>
  <c r="FL47" i="7"/>
  <c r="FL48" i="7"/>
  <c r="FL49" i="7"/>
  <c r="FL50" i="7"/>
  <c r="FL51" i="7"/>
  <c r="FL52" i="7"/>
  <c r="FL53" i="7"/>
  <c r="FL54" i="7"/>
  <c r="FL55" i="7"/>
  <c r="FL56" i="7"/>
  <c r="FL57" i="7"/>
  <c r="FL58" i="7"/>
  <c r="FL59" i="7"/>
  <c r="FL60" i="7"/>
  <c r="FL61" i="7"/>
  <c r="FL62" i="7"/>
  <c r="FL63" i="7"/>
  <c r="FL64" i="7"/>
  <c r="FL65" i="7"/>
  <c r="FL66" i="7"/>
  <c r="FL67" i="7"/>
  <c r="FL68" i="7"/>
  <c r="FL69" i="7"/>
  <c r="FL70" i="7"/>
  <c r="FL71" i="7"/>
  <c r="FL72" i="7"/>
  <c r="FL73" i="7"/>
  <c r="FL74" i="7"/>
  <c r="FL75" i="7"/>
  <c r="FL76" i="7"/>
  <c r="FL77" i="7"/>
  <c r="FL78" i="7"/>
  <c r="FL79" i="7"/>
  <c r="FL80" i="7"/>
  <c r="FL81" i="7"/>
  <c r="FL82" i="7"/>
  <c r="FL83" i="7"/>
  <c r="FL84" i="7"/>
  <c r="FL85" i="7"/>
  <c r="FL86" i="7"/>
  <c r="FL87" i="7"/>
  <c r="FL88" i="7"/>
  <c r="FL89" i="7"/>
  <c r="FL90" i="7"/>
  <c r="FL91" i="7"/>
  <c r="FL92" i="7"/>
  <c r="FL93" i="7"/>
  <c r="FL94" i="7"/>
  <c r="FL95" i="7"/>
  <c r="FL96" i="7"/>
  <c r="FL97" i="7"/>
  <c r="FL98" i="7"/>
  <c r="FL99" i="7"/>
  <c r="FL100" i="7"/>
  <c r="FL101" i="7"/>
  <c r="FL102" i="7"/>
  <c r="FL103" i="7"/>
  <c r="FL104" i="7"/>
  <c r="FL105" i="7"/>
  <c r="FL106" i="7"/>
  <c r="FL107" i="7"/>
  <c r="FL108" i="7"/>
  <c r="FL109" i="7"/>
  <c r="FL110" i="7"/>
  <c r="FL111" i="7"/>
  <c r="FL112" i="7"/>
  <c r="FL113" i="7"/>
  <c r="FL114" i="7"/>
  <c r="FL115" i="7"/>
  <c r="FL116" i="7"/>
  <c r="FL117" i="7"/>
  <c r="FL118" i="7"/>
  <c r="FL119" i="7"/>
  <c r="FL120" i="7"/>
  <c r="FL121" i="7"/>
  <c r="FL122" i="7"/>
  <c r="FL123" i="7"/>
  <c r="FL124" i="7"/>
  <c r="FL125" i="7"/>
  <c r="FL126" i="7"/>
  <c r="FL127" i="7"/>
  <c r="FL128" i="7"/>
  <c r="FL129" i="7"/>
  <c r="FL130" i="7"/>
  <c r="FL131" i="7"/>
  <c r="FL132" i="7"/>
  <c r="FL133" i="7"/>
  <c r="FL134" i="7"/>
  <c r="FL135" i="7"/>
  <c r="FL136" i="7"/>
  <c r="FL137" i="7"/>
  <c r="FL138" i="7"/>
  <c r="FL139" i="7"/>
  <c r="FL140" i="7"/>
  <c r="FL141" i="7"/>
  <c r="FL142" i="7"/>
  <c r="FL143" i="7"/>
  <c r="FL144" i="7"/>
  <c r="FL145" i="7"/>
  <c r="FL146" i="7"/>
  <c r="FL147" i="7"/>
  <c r="FL148" i="7"/>
  <c r="FL149" i="7"/>
  <c r="FL150" i="7"/>
  <c r="FL151" i="7"/>
  <c r="FL152" i="7"/>
  <c r="FL153" i="7"/>
  <c r="FL154" i="7"/>
  <c r="FL155" i="7"/>
  <c r="FL156" i="7"/>
  <c r="FL157" i="7"/>
  <c r="FL158" i="7"/>
  <c r="FL159" i="7"/>
  <c r="FL160" i="7"/>
  <c r="FL161" i="7"/>
  <c r="FL162" i="7"/>
  <c r="FL163" i="7"/>
  <c r="FL164" i="7"/>
  <c r="FL165" i="7"/>
  <c r="FL166" i="7"/>
  <c r="FL167" i="7"/>
  <c r="FL168" i="7"/>
  <c r="FL169" i="7"/>
  <c r="FL170" i="7"/>
  <c r="FL171" i="7"/>
  <c r="FL172" i="7"/>
  <c r="FL173" i="7"/>
  <c r="FL174" i="7"/>
  <c r="FL175" i="7"/>
  <c r="FL176" i="7"/>
  <c r="FL177" i="7"/>
  <c r="FL178" i="7"/>
  <c r="FL179" i="7"/>
  <c r="FL180" i="7"/>
  <c r="FL181" i="7"/>
  <c r="FL182" i="7"/>
  <c r="FL183" i="7"/>
  <c r="FL184" i="7"/>
  <c r="FL185" i="7"/>
  <c r="FL186" i="7"/>
  <c r="FL187" i="7"/>
  <c r="FL188" i="7"/>
  <c r="FL189" i="7"/>
  <c r="FL190" i="7"/>
  <c r="FL191" i="7"/>
  <c r="FL192" i="7"/>
  <c r="FL193" i="7"/>
  <c r="FL194" i="7"/>
  <c r="FL195" i="7"/>
  <c r="FL196" i="7"/>
  <c r="FL197" i="7"/>
  <c r="FL198" i="7"/>
  <c r="FL199" i="7"/>
  <c r="FL200" i="7"/>
  <c r="FL201" i="7"/>
  <c r="FL202" i="7"/>
  <c r="FL203" i="7"/>
  <c r="FL204" i="7"/>
  <c r="FL205" i="7"/>
  <c r="FL206" i="7"/>
  <c r="FL207" i="7"/>
  <c r="FL208" i="7"/>
  <c r="FL209" i="7"/>
  <c r="FL210" i="7"/>
  <c r="FL211" i="7"/>
  <c r="FL212" i="7"/>
  <c r="FL213" i="7"/>
  <c r="FL214" i="7"/>
  <c r="FL215" i="7"/>
  <c r="FL216" i="7"/>
  <c r="FL217" i="7"/>
  <c r="FL218" i="7"/>
  <c r="FL219" i="7"/>
  <c r="FL220" i="7"/>
  <c r="FL221" i="7"/>
  <c r="FL222" i="7"/>
  <c r="FL223" i="7"/>
  <c r="FL224" i="7"/>
  <c r="FL225" i="7"/>
  <c r="FL226" i="7"/>
  <c r="FL227" i="7"/>
  <c r="FL228" i="7"/>
  <c r="FL229" i="7"/>
  <c r="FL230" i="7"/>
  <c r="FL231" i="7"/>
  <c r="FL232" i="7"/>
  <c r="FL233" i="7"/>
  <c r="FL234" i="7"/>
  <c r="FL235" i="7"/>
  <c r="FL236" i="7"/>
  <c r="FL237" i="7"/>
  <c r="FL238" i="7"/>
  <c r="FL239" i="7"/>
  <c r="FL240" i="7"/>
  <c r="FL241" i="7"/>
  <c r="FL242" i="7"/>
  <c r="FL243" i="7"/>
  <c r="FL244" i="7"/>
  <c r="FL245" i="7"/>
  <c r="FL246" i="7"/>
  <c r="FL247" i="7"/>
  <c r="FL248" i="7"/>
  <c r="FL249" i="7"/>
  <c r="FL250" i="7"/>
  <c r="FL251" i="7"/>
  <c r="FL252" i="7"/>
  <c r="FL253" i="7"/>
  <c r="FL254" i="7"/>
  <c r="FL255" i="7"/>
  <c r="FL256" i="7"/>
  <c r="FL257" i="7"/>
  <c r="FL258" i="7"/>
  <c r="FL259" i="7"/>
  <c r="FL260" i="7"/>
  <c r="FL261" i="7"/>
  <c r="FL262" i="7"/>
  <c r="FL263" i="7"/>
  <c r="FL264" i="7"/>
  <c r="FL265" i="7"/>
  <c r="FL266" i="7"/>
  <c r="FL267" i="7"/>
  <c r="FL268" i="7"/>
  <c r="FL269" i="7"/>
  <c r="FL270" i="7"/>
  <c r="FL271" i="7"/>
  <c r="FL272" i="7"/>
  <c r="FL273" i="7"/>
  <c r="FL274" i="7"/>
  <c r="FL275" i="7"/>
  <c r="FL276" i="7"/>
  <c r="FL277" i="7"/>
  <c r="FL278" i="7"/>
  <c r="FL279" i="7"/>
  <c r="FL280" i="7"/>
  <c r="FL281" i="7"/>
  <c r="FL282" i="7"/>
  <c r="FL283" i="7"/>
  <c r="FL284" i="7"/>
  <c r="FL285" i="7"/>
  <c r="FL286" i="7"/>
  <c r="FL287" i="7"/>
  <c r="FL288" i="7"/>
  <c r="FL289" i="7"/>
  <c r="FL290" i="7"/>
  <c r="FL291" i="7"/>
  <c r="FL292" i="7"/>
  <c r="FL293" i="7"/>
  <c r="FL294" i="7"/>
  <c r="FL295" i="7"/>
  <c r="FL296" i="7"/>
  <c r="FL297" i="7"/>
  <c r="FL298" i="7"/>
  <c r="FL299" i="7"/>
  <c r="FL300" i="7"/>
  <c r="FL301" i="7"/>
  <c r="FL302" i="7"/>
  <c r="FL303" i="7"/>
  <c r="FL304" i="7"/>
  <c r="FL305" i="7"/>
  <c r="FL306" i="7"/>
  <c r="FL307" i="7"/>
  <c r="FL308" i="7"/>
  <c r="FL309" i="7"/>
  <c r="FL310" i="7"/>
  <c r="FL311" i="7"/>
  <c r="FL312" i="7"/>
  <c r="FL313" i="7"/>
  <c r="FL314" i="7"/>
  <c r="FL315" i="7"/>
  <c r="FL316" i="7"/>
  <c r="FL317" i="7"/>
  <c r="FL318" i="7"/>
  <c r="FL319" i="7"/>
  <c r="FL320" i="7"/>
  <c r="FL321" i="7"/>
  <c r="FL322" i="7"/>
  <c r="FL323" i="7"/>
  <c r="FL324" i="7"/>
  <c r="FL325" i="7"/>
  <c r="FK2" i="7"/>
  <c r="FK3" i="7"/>
  <c r="FK4" i="7"/>
  <c r="FK5" i="7"/>
  <c r="FK6" i="7"/>
  <c r="FK7" i="7"/>
  <c r="FK8" i="7"/>
  <c r="FK9" i="7"/>
  <c r="FK10" i="7"/>
  <c r="FK11" i="7"/>
  <c r="FK12" i="7"/>
  <c r="FK13" i="7"/>
  <c r="FK14" i="7"/>
  <c r="FK15" i="7"/>
  <c r="FK16" i="7"/>
  <c r="FK17" i="7"/>
  <c r="FK18" i="7"/>
  <c r="FK19" i="7"/>
  <c r="FK20" i="7"/>
  <c r="FK21" i="7"/>
  <c r="FK22" i="7"/>
  <c r="FK23" i="7"/>
  <c r="FK24" i="7"/>
  <c r="FK25" i="7"/>
  <c r="FK26" i="7"/>
  <c r="FK27" i="7"/>
  <c r="FK28" i="7"/>
  <c r="FK29" i="7"/>
  <c r="FK30" i="7"/>
  <c r="FK31" i="7"/>
  <c r="FK32" i="7"/>
  <c r="FK33" i="7"/>
  <c r="FK34" i="7"/>
  <c r="FK35" i="7"/>
  <c r="FK36" i="7"/>
  <c r="FK37" i="7"/>
  <c r="FK38" i="7"/>
  <c r="FK39" i="7"/>
  <c r="FK40" i="7"/>
  <c r="FK41" i="7"/>
  <c r="FK42" i="7"/>
  <c r="FK43" i="7"/>
  <c r="FK44" i="7"/>
  <c r="FK45" i="7"/>
  <c r="FK46" i="7"/>
  <c r="FK47" i="7"/>
  <c r="FK48" i="7"/>
  <c r="FK49" i="7"/>
  <c r="FK50" i="7"/>
  <c r="FK51" i="7"/>
  <c r="FK52" i="7"/>
  <c r="FK53" i="7"/>
  <c r="FK54" i="7"/>
  <c r="FK55" i="7"/>
  <c r="FK56" i="7"/>
  <c r="FK57" i="7"/>
  <c r="FK58" i="7"/>
  <c r="FK59" i="7"/>
  <c r="FK60" i="7"/>
  <c r="FK61" i="7"/>
  <c r="FK62" i="7"/>
  <c r="FK63" i="7"/>
  <c r="FK64" i="7"/>
  <c r="FK65" i="7"/>
  <c r="FK66" i="7"/>
  <c r="FK67" i="7"/>
  <c r="FK68" i="7"/>
  <c r="FK69" i="7"/>
  <c r="FK70" i="7"/>
  <c r="FK71" i="7"/>
  <c r="FK72" i="7"/>
  <c r="FK73" i="7"/>
  <c r="FK74" i="7"/>
  <c r="FK75" i="7"/>
  <c r="FK76" i="7"/>
  <c r="FK77" i="7"/>
  <c r="FK78" i="7"/>
  <c r="FK79" i="7"/>
  <c r="FK80" i="7"/>
  <c r="FK81" i="7"/>
  <c r="FK82" i="7"/>
  <c r="FK83" i="7"/>
  <c r="FK84" i="7"/>
  <c r="FK85" i="7"/>
  <c r="FK86" i="7"/>
  <c r="FK87" i="7"/>
  <c r="FK88" i="7"/>
  <c r="FK89" i="7"/>
  <c r="FK90" i="7"/>
  <c r="FK91" i="7"/>
  <c r="FK92" i="7"/>
  <c r="FK93" i="7"/>
  <c r="FK94" i="7"/>
  <c r="FK95" i="7"/>
  <c r="FK96" i="7"/>
  <c r="FK97" i="7"/>
  <c r="FK98" i="7"/>
  <c r="FK99" i="7"/>
  <c r="FK100" i="7"/>
  <c r="FK101" i="7"/>
  <c r="FK102" i="7"/>
  <c r="FK103" i="7"/>
  <c r="FK104" i="7"/>
  <c r="FK105" i="7"/>
  <c r="FK106" i="7"/>
  <c r="FK107" i="7"/>
  <c r="FK108" i="7"/>
  <c r="FK109" i="7"/>
  <c r="FK110" i="7"/>
  <c r="FK111" i="7"/>
  <c r="FK112" i="7"/>
  <c r="FK113" i="7"/>
  <c r="FK114" i="7"/>
  <c r="FK115" i="7"/>
  <c r="FK116" i="7"/>
  <c r="FK117" i="7"/>
  <c r="FK118" i="7"/>
  <c r="FK119" i="7"/>
  <c r="FK120" i="7"/>
  <c r="FK121" i="7"/>
  <c r="FK122" i="7"/>
  <c r="FK123" i="7"/>
  <c r="FK124" i="7"/>
  <c r="FK125" i="7"/>
  <c r="FK126" i="7"/>
  <c r="FK127" i="7"/>
  <c r="FK128" i="7"/>
  <c r="FK129" i="7"/>
  <c r="FK130" i="7"/>
  <c r="FK131" i="7"/>
  <c r="FK132" i="7"/>
  <c r="FK133" i="7"/>
  <c r="FK134" i="7"/>
  <c r="FK135" i="7"/>
  <c r="FK136" i="7"/>
  <c r="FK137" i="7"/>
  <c r="FK138" i="7"/>
  <c r="FK139" i="7"/>
  <c r="FK140" i="7"/>
  <c r="FK141" i="7"/>
  <c r="FK142" i="7"/>
  <c r="FK143" i="7"/>
  <c r="FK144" i="7"/>
  <c r="FK145" i="7"/>
  <c r="FK146" i="7"/>
  <c r="FK147" i="7"/>
  <c r="FK148" i="7"/>
  <c r="FK149" i="7"/>
  <c r="FK150" i="7"/>
  <c r="FK151" i="7"/>
  <c r="FK152" i="7"/>
  <c r="FK153" i="7"/>
  <c r="FK154" i="7"/>
  <c r="FK155" i="7"/>
  <c r="FK156" i="7"/>
  <c r="FK157" i="7"/>
  <c r="FK158" i="7"/>
  <c r="FK159" i="7"/>
  <c r="FK160" i="7"/>
  <c r="FK161" i="7"/>
  <c r="FK162" i="7"/>
  <c r="FK163" i="7"/>
  <c r="FK164" i="7"/>
  <c r="FK165" i="7"/>
  <c r="FK166" i="7"/>
  <c r="FK167" i="7"/>
  <c r="FK168" i="7"/>
  <c r="FK169" i="7"/>
  <c r="FK170" i="7"/>
  <c r="FK171" i="7"/>
  <c r="FK172" i="7"/>
  <c r="FK173" i="7"/>
  <c r="FK174" i="7"/>
  <c r="FK175" i="7"/>
  <c r="FK176" i="7"/>
  <c r="FK177" i="7"/>
  <c r="FK178" i="7"/>
  <c r="FK179" i="7"/>
  <c r="FK180" i="7"/>
  <c r="FK181" i="7"/>
  <c r="FK182" i="7"/>
  <c r="FK183" i="7"/>
  <c r="FK184" i="7"/>
  <c r="FK185" i="7"/>
  <c r="FK186" i="7"/>
  <c r="FK187" i="7"/>
  <c r="FK188" i="7"/>
  <c r="FK189" i="7"/>
  <c r="FK190" i="7"/>
  <c r="FK191" i="7"/>
  <c r="FK192" i="7"/>
  <c r="FK193" i="7"/>
  <c r="FK194" i="7"/>
  <c r="FK195" i="7"/>
  <c r="FK196" i="7"/>
  <c r="FK197" i="7"/>
  <c r="FK198" i="7"/>
  <c r="FK199" i="7"/>
  <c r="FK200" i="7"/>
  <c r="FK201" i="7"/>
  <c r="FK202" i="7"/>
  <c r="FK203" i="7"/>
  <c r="FK204" i="7"/>
  <c r="FK205" i="7"/>
  <c r="FK206" i="7"/>
  <c r="FK207" i="7"/>
  <c r="FK208" i="7"/>
  <c r="FK209" i="7"/>
  <c r="FK210" i="7"/>
  <c r="FK211" i="7"/>
  <c r="FK212" i="7"/>
  <c r="FK213" i="7"/>
  <c r="FK214" i="7"/>
  <c r="FK215" i="7"/>
  <c r="FK216" i="7"/>
  <c r="FK217" i="7"/>
  <c r="FK218" i="7"/>
  <c r="FK219" i="7"/>
  <c r="FK220" i="7"/>
  <c r="FK221" i="7"/>
  <c r="FK222" i="7"/>
  <c r="FK223" i="7"/>
  <c r="FK224" i="7"/>
  <c r="FK225" i="7"/>
  <c r="FK226" i="7"/>
  <c r="FK227" i="7"/>
  <c r="FK228" i="7"/>
  <c r="FK229" i="7"/>
  <c r="FK230" i="7"/>
  <c r="FK231" i="7"/>
  <c r="FK232" i="7"/>
  <c r="FK233" i="7"/>
  <c r="FK234" i="7"/>
  <c r="FK235" i="7"/>
  <c r="FK236" i="7"/>
  <c r="FK237" i="7"/>
  <c r="FK238" i="7"/>
  <c r="FK239" i="7"/>
  <c r="FK240" i="7"/>
  <c r="FK241" i="7"/>
  <c r="FK242" i="7"/>
  <c r="FK243" i="7"/>
  <c r="FK244" i="7"/>
  <c r="FK245" i="7"/>
  <c r="FK246" i="7"/>
  <c r="FK247" i="7"/>
  <c r="FK248" i="7"/>
  <c r="FK249" i="7"/>
  <c r="FK250" i="7"/>
  <c r="FK251" i="7"/>
  <c r="FK252" i="7"/>
  <c r="FK253" i="7"/>
  <c r="FK254" i="7"/>
  <c r="FK255" i="7"/>
  <c r="FK256" i="7"/>
  <c r="FK257" i="7"/>
  <c r="FK258" i="7"/>
  <c r="FK259" i="7"/>
  <c r="FK260" i="7"/>
  <c r="FK261" i="7"/>
  <c r="FK262" i="7"/>
  <c r="FK263" i="7"/>
  <c r="FK264" i="7"/>
  <c r="FK265" i="7"/>
  <c r="FK266" i="7"/>
  <c r="FK267" i="7"/>
  <c r="FK268" i="7"/>
  <c r="FK269" i="7"/>
  <c r="FK270" i="7"/>
  <c r="FK271" i="7"/>
  <c r="FK272" i="7"/>
  <c r="FK273" i="7"/>
  <c r="FK274" i="7"/>
  <c r="FK275" i="7"/>
  <c r="FK276" i="7"/>
  <c r="FK277" i="7"/>
  <c r="FK278" i="7"/>
  <c r="FK279" i="7"/>
  <c r="FK280" i="7"/>
  <c r="FK281" i="7"/>
  <c r="FK282" i="7"/>
  <c r="FK283" i="7"/>
  <c r="FK284" i="7"/>
  <c r="FK285" i="7"/>
  <c r="FK286" i="7"/>
  <c r="FK287" i="7"/>
  <c r="FK288" i="7"/>
  <c r="FK289" i="7"/>
  <c r="FK290" i="7"/>
  <c r="FK291" i="7"/>
  <c r="FK292" i="7"/>
  <c r="FK293" i="7"/>
  <c r="FK294" i="7"/>
  <c r="FK295" i="7"/>
  <c r="FK296" i="7"/>
  <c r="FK297" i="7"/>
  <c r="FK298" i="7"/>
  <c r="FK299" i="7"/>
  <c r="FK300" i="7"/>
  <c r="FK301" i="7"/>
  <c r="FK302" i="7"/>
  <c r="FK303" i="7"/>
  <c r="FK304" i="7"/>
  <c r="FK305" i="7"/>
  <c r="FK306" i="7"/>
  <c r="FK307" i="7"/>
  <c r="FK308" i="7"/>
  <c r="FK309" i="7"/>
  <c r="FK310" i="7"/>
  <c r="FK311" i="7"/>
  <c r="FK312" i="7"/>
  <c r="FK313" i="7"/>
  <c r="FK314" i="7"/>
  <c r="FK315" i="7"/>
  <c r="FK316" i="7"/>
  <c r="FK317" i="7"/>
  <c r="FK318" i="7"/>
  <c r="FK319" i="7"/>
  <c r="FK320" i="7"/>
  <c r="FK321" i="7"/>
  <c r="FK322" i="7"/>
  <c r="FK323" i="7"/>
  <c r="FK324" i="7"/>
  <c r="FK325" i="7"/>
  <c r="FJ2" i="7"/>
  <c r="FJ3" i="7"/>
  <c r="FJ4" i="7"/>
  <c r="FJ5" i="7"/>
  <c r="FJ6" i="7"/>
  <c r="FJ7" i="7"/>
  <c r="FJ8" i="7"/>
  <c r="FJ9" i="7"/>
  <c r="FJ10" i="7"/>
  <c r="FJ11" i="7"/>
  <c r="FJ12" i="7"/>
  <c r="FJ13" i="7"/>
  <c r="FJ14" i="7"/>
  <c r="FJ15" i="7"/>
  <c r="FJ16" i="7"/>
  <c r="FJ17" i="7"/>
  <c r="FJ18" i="7"/>
  <c r="FJ19" i="7"/>
  <c r="FJ20" i="7"/>
  <c r="FJ21" i="7"/>
  <c r="FJ22" i="7"/>
  <c r="FJ23" i="7"/>
  <c r="FJ24" i="7"/>
  <c r="FJ25" i="7"/>
  <c r="FJ26" i="7"/>
  <c r="FJ27" i="7"/>
  <c r="FJ28" i="7"/>
  <c r="FJ29" i="7"/>
  <c r="FJ30" i="7"/>
  <c r="FJ31" i="7"/>
  <c r="FJ32" i="7"/>
  <c r="FJ33" i="7"/>
  <c r="FJ34" i="7"/>
  <c r="FJ35" i="7"/>
  <c r="FJ36" i="7"/>
  <c r="FJ37" i="7"/>
  <c r="FJ38" i="7"/>
  <c r="FJ39" i="7"/>
  <c r="FJ40" i="7"/>
  <c r="FJ41" i="7"/>
  <c r="FJ42" i="7"/>
  <c r="FJ43" i="7"/>
  <c r="FJ44" i="7"/>
  <c r="FJ45" i="7"/>
  <c r="FJ46" i="7"/>
  <c r="FJ47" i="7"/>
  <c r="FJ48" i="7"/>
  <c r="FJ49" i="7"/>
  <c r="FJ50" i="7"/>
  <c r="FJ51" i="7"/>
  <c r="FJ52" i="7"/>
  <c r="FJ53" i="7"/>
  <c r="FJ54" i="7"/>
  <c r="FJ55" i="7"/>
  <c r="FJ56" i="7"/>
  <c r="FJ57" i="7"/>
  <c r="FJ58" i="7"/>
  <c r="FJ59" i="7"/>
  <c r="FJ60" i="7"/>
  <c r="FJ61" i="7"/>
  <c r="FJ62" i="7"/>
  <c r="FJ63" i="7"/>
  <c r="FJ64" i="7"/>
  <c r="FJ65" i="7"/>
  <c r="FJ66" i="7"/>
  <c r="FJ67" i="7"/>
  <c r="FJ68" i="7"/>
  <c r="FJ69" i="7"/>
  <c r="FJ70" i="7"/>
  <c r="FJ71" i="7"/>
  <c r="FJ72" i="7"/>
  <c r="FJ73" i="7"/>
  <c r="FJ74" i="7"/>
  <c r="FJ75" i="7"/>
  <c r="FJ76" i="7"/>
  <c r="FJ77" i="7"/>
  <c r="FJ78" i="7"/>
  <c r="FJ79" i="7"/>
  <c r="FJ80" i="7"/>
  <c r="FJ81" i="7"/>
  <c r="FJ82" i="7"/>
  <c r="FJ83" i="7"/>
  <c r="FJ84" i="7"/>
  <c r="FJ85" i="7"/>
  <c r="FJ86" i="7"/>
  <c r="FJ87" i="7"/>
  <c r="FJ88" i="7"/>
  <c r="FJ89" i="7"/>
  <c r="FJ90" i="7"/>
  <c r="FJ91" i="7"/>
  <c r="FJ92" i="7"/>
  <c r="FJ93" i="7"/>
  <c r="FJ94" i="7"/>
  <c r="FJ95" i="7"/>
  <c r="FJ96" i="7"/>
  <c r="FJ97" i="7"/>
  <c r="FJ98" i="7"/>
  <c r="FJ99" i="7"/>
  <c r="FJ100" i="7"/>
  <c r="FJ101" i="7"/>
  <c r="FJ102" i="7"/>
  <c r="FJ103" i="7"/>
  <c r="FJ104" i="7"/>
  <c r="FJ105" i="7"/>
  <c r="FJ106" i="7"/>
  <c r="FJ107" i="7"/>
  <c r="FJ108" i="7"/>
  <c r="FJ109" i="7"/>
  <c r="FJ110" i="7"/>
  <c r="FJ111" i="7"/>
  <c r="FJ112" i="7"/>
  <c r="FJ113" i="7"/>
  <c r="FJ114" i="7"/>
  <c r="FJ115" i="7"/>
  <c r="FJ116" i="7"/>
  <c r="FJ117" i="7"/>
  <c r="FJ118" i="7"/>
  <c r="FJ119" i="7"/>
  <c r="FJ120" i="7"/>
  <c r="FJ121" i="7"/>
  <c r="FJ122" i="7"/>
  <c r="FJ123" i="7"/>
  <c r="FJ124" i="7"/>
  <c r="FJ125" i="7"/>
  <c r="FJ126" i="7"/>
  <c r="FJ127" i="7"/>
  <c r="FJ128" i="7"/>
  <c r="FJ129" i="7"/>
  <c r="FJ130" i="7"/>
  <c r="FJ131" i="7"/>
  <c r="FJ132" i="7"/>
  <c r="FJ133" i="7"/>
  <c r="FJ134" i="7"/>
  <c r="FJ135" i="7"/>
  <c r="FJ136" i="7"/>
  <c r="FJ137" i="7"/>
  <c r="FJ138" i="7"/>
  <c r="FJ139" i="7"/>
  <c r="FJ140" i="7"/>
  <c r="FJ141" i="7"/>
  <c r="FJ142" i="7"/>
  <c r="FJ143" i="7"/>
  <c r="FJ144" i="7"/>
  <c r="FJ145" i="7"/>
  <c r="FJ146" i="7"/>
  <c r="FJ147" i="7"/>
  <c r="FJ148" i="7"/>
  <c r="FJ149" i="7"/>
  <c r="FJ150" i="7"/>
  <c r="FJ151" i="7"/>
  <c r="FJ152" i="7"/>
  <c r="FJ153" i="7"/>
  <c r="FJ154" i="7"/>
  <c r="FJ155" i="7"/>
  <c r="FJ156" i="7"/>
  <c r="FJ157" i="7"/>
  <c r="FJ158" i="7"/>
  <c r="FJ159" i="7"/>
  <c r="FJ160" i="7"/>
  <c r="FJ161" i="7"/>
  <c r="FJ162" i="7"/>
  <c r="FJ163" i="7"/>
  <c r="FJ164" i="7"/>
  <c r="FJ165" i="7"/>
  <c r="FJ166" i="7"/>
  <c r="FJ167" i="7"/>
  <c r="FJ168" i="7"/>
  <c r="FJ169" i="7"/>
  <c r="FJ170" i="7"/>
  <c r="FJ171" i="7"/>
  <c r="FJ172" i="7"/>
  <c r="FJ173" i="7"/>
  <c r="FJ174" i="7"/>
  <c r="FJ175" i="7"/>
  <c r="FJ176" i="7"/>
  <c r="FJ177" i="7"/>
  <c r="FJ178" i="7"/>
  <c r="FJ179" i="7"/>
  <c r="FJ180" i="7"/>
  <c r="FJ181" i="7"/>
  <c r="FJ182" i="7"/>
  <c r="FJ183" i="7"/>
  <c r="FJ184" i="7"/>
  <c r="FJ185" i="7"/>
  <c r="FJ186" i="7"/>
  <c r="FJ187" i="7"/>
  <c r="FJ188" i="7"/>
  <c r="FJ189" i="7"/>
  <c r="FJ190" i="7"/>
  <c r="FJ191" i="7"/>
  <c r="FJ192" i="7"/>
  <c r="FJ193" i="7"/>
  <c r="FJ194" i="7"/>
  <c r="FJ195" i="7"/>
  <c r="FJ196" i="7"/>
  <c r="FJ197" i="7"/>
  <c r="FJ198" i="7"/>
  <c r="FJ199" i="7"/>
  <c r="FJ200" i="7"/>
  <c r="FJ201" i="7"/>
  <c r="FJ202" i="7"/>
  <c r="FJ203" i="7"/>
  <c r="FJ204" i="7"/>
  <c r="FJ205" i="7"/>
  <c r="FJ206" i="7"/>
  <c r="FJ207" i="7"/>
  <c r="FJ208" i="7"/>
  <c r="FJ209" i="7"/>
  <c r="FJ210" i="7"/>
  <c r="FJ211" i="7"/>
  <c r="FJ212" i="7"/>
  <c r="FJ213" i="7"/>
  <c r="FJ214" i="7"/>
  <c r="FJ215" i="7"/>
  <c r="FJ216" i="7"/>
  <c r="FJ217" i="7"/>
  <c r="FJ218" i="7"/>
  <c r="FJ219" i="7"/>
  <c r="FJ220" i="7"/>
  <c r="FJ221" i="7"/>
  <c r="FJ222" i="7"/>
  <c r="FJ223" i="7"/>
  <c r="FJ224" i="7"/>
  <c r="FJ225" i="7"/>
  <c r="FJ226" i="7"/>
  <c r="FJ227" i="7"/>
  <c r="FJ228" i="7"/>
  <c r="FJ229" i="7"/>
  <c r="FJ230" i="7"/>
  <c r="FJ231" i="7"/>
  <c r="FJ232" i="7"/>
  <c r="FJ233" i="7"/>
  <c r="FJ234" i="7"/>
  <c r="FJ235" i="7"/>
  <c r="FJ236" i="7"/>
  <c r="FJ237" i="7"/>
  <c r="FJ238" i="7"/>
  <c r="FJ239" i="7"/>
  <c r="FJ240" i="7"/>
  <c r="FJ241" i="7"/>
  <c r="FJ242" i="7"/>
  <c r="FJ243" i="7"/>
  <c r="FJ244" i="7"/>
  <c r="FJ245" i="7"/>
  <c r="FJ246" i="7"/>
  <c r="FJ247" i="7"/>
  <c r="FJ248" i="7"/>
  <c r="FJ249" i="7"/>
  <c r="FJ250" i="7"/>
  <c r="FJ251" i="7"/>
  <c r="FJ252" i="7"/>
  <c r="FJ253" i="7"/>
  <c r="FJ254" i="7"/>
  <c r="FJ255" i="7"/>
  <c r="FJ256" i="7"/>
  <c r="FJ257" i="7"/>
  <c r="FJ258" i="7"/>
  <c r="FJ259" i="7"/>
  <c r="FJ260" i="7"/>
  <c r="FJ261" i="7"/>
  <c r="FJ262" i="7"/>
  <c r="FJ263" i="7"/>
  <c r="FJ264" i="7"/>
  <c r="FJ265" i="7"/>
  <c r="FJ266" i="7"/>
  <c r="FJ267" i="7"/>
  <c r="FJ268" i="7"/>
  <c r="FJ269" i="7"/>
  <c r="FJ270" i="7"/>
  <c r="FJ271" i="7"/>
  <c r="FJ272" i="7"/>
  <c r="FJ273" i="7"/>
  <c r="FJ274" i="7"/>
  <c r="FJ275" i="7"/>
  <c r="FJ276" i="7"/>
  <c r="FJ277" i="7"/>
  <c r="FJ278" i="7"/>
  <c r="FJ279" i="7"/>
  <c r="FJ280" i="7"/>
  <c r="FJ281" i="7"/>
  <c r="FJ282" i="7"/>
  <c r="FJ283" i="7"/>
  <c r="FJ284" i="7"/>
  <c r="FJ285" i="7"/>
  <c r="FJ286" i="7"/>
  <c r="FJ287" i="7"/>
  <c r="FJ288" i="7"/>
  <c r="FJ289" i="7"/>
  <c r="FJ290" i="7"/>
  <c r="FJ291" i="7"/>
  <c r="FJ292" i="7"/>
  <c r="FJ293" i="7"/>
  <c r="FJ294" i="7"/>
  <c r="FJ295" i="7"/>
  <c r="FJ296" i="7"/>
  <c r="FJ297" i="7"/>
  <c r="FJ298" i="7"/>
  <c r="FJ299" i="7"/>
  <c r="FJ300" i="7"/>
  <c r="FJ301" i="7"/>
  <c r="FJ302" i="7"/>
  <c r="FJ303" i="7"/>
  <c r="FJ304" i="7"/>
  <c r="FJ305" i="7"/>
  <c r="FJ306" i="7"/>
  <c r="FJ307" i="7"/>
  <c r="FJ308" i="7"/>
  <c r="FJ309" i="7"/>
  <c r="FJ310" i="7"/>
  <c r="FJ311" i="7"/>
  <c r="FJ312" i="7"/>
  <c r="FJ313" i="7"/>
  <c r="FJ314" i="7"/>
  <c r="FJ315" i="7"/>
  <c r="FJ316" i="7"/>
  <c r="FJ317" i="7"/>
  <c r="FJ318" i="7"/>
  <c r="FJ319" i="7"/>
  <c r="FJ320" i="7"/>
  <c r="FJ321" i="7"/>
  <c r="FJ322" i="7"/>
  <c r="FJ323" i="7"/>
  <c r="FJ324" i="7"/>
  <c r="FJ325" i="7"/>
  <c r="FI2" i="7"/>
  <c r="FI3" i="7"/>
  <c r="FI4" i="7"/>
  <c r="FI5" i="7"/>
  <c r="FI6" i="7"/>
  <c r="FI7" i="7"/>
  <c r="FI8" i="7"/>
  <c r="FI9" i="7"/>
  <c r="FI10" i="7"/>
  <c r="FI11" i="7"/>
  <c r="FI12" i="7"/>
  <c r="FI13" i="7"/>
  <c r="FI14" i="7"/>
  <c r="FI15" i="7"/>
  <c r="FI16" i="7"/>
  <c r="FI17" i="7"/>
  <c r="FI18" i="7"/>
  <c r="FI19" i="7"/>
  <c r="FI20" i="7"/>
  <c r="FI21" i="7"/>
  <c r="FI22" i="7"/>
  <c r="FI23" i="7"/>
  <c r="FI24" i="7"/>
  <c r="FI25" i="7"/>
  <c r="FI26" i="7"/>
  <c r="FI27" i="7"/>
  <c r="FI28" i="7"/>
  <c r="FI29" i="7"/>
  <c r="FI30" i="7"/>
  <c r="FI31" i="7"/>
  <c r="FI32" i="7"/>
  <c r="FI33" i="7"/>
  <c r="FI34" i="7"/>
  <c r="FI35" i="7"/>
  <c r="FI36" i="7"/>
  <c r="FI37" i="7"/>
  <c r="FI38" i="7"/>
  <c r="FI39" i="7"/>
  <c r="FI40" i="7"/>
  <c r="FI41" i="7"/>
  <c r="FI42" i="7"/>
  <c r="FI43" i="7"/>
  <c r="FI44" i="7"/>
  <c r="FI45" i="7"/>
  <c r="FI46" i="7"/>
  <c r="FI47" i="7"/>
  <c r="FI48" i="7"/>
  <c r="FI49" i="7"/>
  <c r="FI50" i="7"/>
  <c r="FI51" i="7"/>
  <c r="FI52" i="7"/>
  <c r="FI53" i="7"/>
  <c r="FI54" i="7"/>
  <c r="FI55" i="7"/>
  <c r="FI56" i="7"/>
  <c r="FI57" i="7"/>
  <c r="FI58" i="7"/>
  <c r="FI59" i="7"/>
  <c r="FI60" i="7"/>
  <c r="FI61" i="7"/>
  <c r="FI62" i="7"/>
  <c r="FI63" i="7"/>
  <c r="FI64" i="7"/>
  <c r="FI65" i="7"/>
  <c r="FI66" i="7"/>
  <c r="FI67" i="7"/>
  <c r="FI68" i="7"/>
  <c r="FI69" i="7"/>
  <c r="FI70" i="7"/>
  <c r="FI71" i="7"/>
  <c r="FI72" i="7"/>
  <c r="FI73" i="7"/>
  <c r="FI74" i="7"/>
  <c r="FI75" i="7"/>
  <c r="FI76" i="7"/>
  <c r="FI77" i="7"/>
  <c r="FI78" i="7"/>
  <c r="FI79" i="7"/>
  <c r="FI80" i="7"/>
  <c r="FI81" i="7"/>
  <c r="FI82" i="7"/>
  <c r="FI83" i="7"/>
  <c r="FI84" i="7"/>
  <c r="FI85" i="7"/>
  <c r="FI86" i="7"/>
  <c r="FI87" i="7"/>
  <c r="FI88" i="7"/>
  <c r="FI89" i="7"/>
  <c r="FI90" i="7"/>
  <c r="FI91" i="7"/>
  <c r="FI92" i="7"/>
  <c r="FI93" i="7"/>
  <c r="FI94" i="7"/>
  <c r="FI95" i="7"/>
  <c r="FI96" i="7"/>
  <c r="FI97" i="7"/>
  <c r="FI98" i="7"/>
  <c r="FI99" i="7"/>
  <c r="FI100" i="7"/>
  <c r="FI101" i="7"/>
  <c r="FI102" i="7"/>
  <c r="FI103" i="7"/>
  <c r="FI104" i="7"/>
  <c r="FI105" i="7"/>
  <c r="FI106" i="7"/>
  <c r="FI107" i="7"/>
  <c r="FI108" i="7"/>
  <c r="FI109" i="7"/>
  <c r="FI110" i="7"/>
  <c r="FI111" i="7"/>
  <c r="FI112" i="7"/>
  <c r="FI113" i="7"/>
  <c r="FI114" i="7"/>
  <c r="FI115" i="7"/>
  <c r="FI116" i="7"/>
  <c r="FI117" i="7"/>
  <c r="FI118" i="7"/>
  <c r="FI119" i="7"/>
  <c r="FI120" i="7"/>
  <c r="FI121" i="7"/>
  <c r="FI122" i="7"/>
  <c r="FI123" i="7"/>
  <c r="FI124" i="7"/>
  <c r="FI125" i="7"/>
  <c r="FI126" i="7"/>
  <c r="FI127" i="7"/>
  <c r="FI128" i="7"/>
  <c r="FI129" i="7"/>
  <c r="FI130" i="7"/>
  <c r="FI131" i="7"/>
  <c r="FI132" i="7"/>
  <c r="FI133" i="7"/>
  <c r="FI134" i="7"/>
  <c r="FI135" i="7"/>
  <c r="FI136" i="7"/>
  <c r="FI137" i="7"/>
  <c r="FI138" i="7"/>
  <c r="FI139" i="7"/>
  <c r="FI140" i="7"/>
  <c r="FI141" i="7"/>
  <c r="FI142" i="7"/>
  <c r="FI143" i="7"/>
  <c r="FI144" i="7"/>
  <c r="FI145" i="7"/>
  <c r="FI146" i="7"/>
  <c r="FI147" i="7"/>
  <c r="FI148" i="7"/>
  <c r="FI149" i="7"/>
  <c r="FI150" i="7"/>
  <c r="FI151" i="7"/>
  <c r="FI152" i="7"/>
  <c r="FI153" i="7"/>
  <c r="FI154" i="7"/>
  <c r="FI155" i="7"/>
  <c r="FI156" i="7"/>
  <c r="FI157" i="7"/>
  <c r="FI158" i="7"/>
  <c r="FI159" i="7"/>
  <c r="FI160" i="7"/>
  <c r="FI161" i="7"/>
  <c r="FI162" i="7"/>
  <c r="FI163" i="7"/>
  <c r="FI164" i="7"/>
  <c r="FI165" i="7"/>
  <c r="FI166" i="7"/>
  <c r="FI167" i="7"/>
  <c r="FI168" i="7"/>
  <c r="FI169" i="7"/>
  <c r="FI170" i="7"/>
  <c r="FI171" i="7"/>
  <c r="FI172" i="7"/>
  <c r="FI173" i="7"/>
  <c r="FI174" i="7"/>
  <c r="FI175" i="7"/>
  <c r="FI176" i="7"/>
  <c r="FI177" i="7"/>
  <c r="FI178" i="7"/>
  <c r="FI179" i="7"/>
  <c r="FI180" i="7"/>
  <c r="FI181" i="7"/>
  <c r="FI182" i="7"/>
  <c r="FI183" i="7"/>
  <c r="FI184" i="7"/>
  <c r="FI185" i="7"/>
  <c r="FI186" i="7"/>
  <c r="FI187" i="7"/>
  <c r="FI188" i="7"/>
  <c r="FI189" i="7"/>
  <c r="FI190" i="7"/>
  <c r="FI191" i="7"/>
  <c r="FI192" i="7"/>
  <c r="FI193" i="7"/>
  <c r="FI194" i="7"/>
  <c r="FI195" i="7"/>
  <c r="FI196" i="7"/>
  <c r="FI197" i="7"/>
  <c r="FI198" i="7"/>
  <c r="FI199" i="7"/>
  <c r="FI200" i="7"/>
  <c r="FI201" i="7"/>
  <c r="FI202" i="7"/>
  <c r="FI203" i="7"/>
  <c r="FI204" i="7"/>
  <c r="FI205" i="7"/>
  <c r="FI206" i="7"/>
  <c r="FI207" i="7"/>
  <c r="FI208" i="7"/>
  <c r="FI209" i="7"/>
  <c r="FI210" i="7"/>
  <c r="FI211" i="7"/>
  <c r="FI212" i="7"/>
  <c r="FI213" i="7"/>
  <c r="FI214" i="7"/>
  <c r="FI215" i="7"/>
  <c r="FI216" i="7"/>
  <c r="FI217" i="7"/>
  <c r="FI218" i="7"/>
  <c r="FI219" i="7"/>
  <c r="FI220" i="7"/>
  <c r="FI221" i="7"/>
  <c r="FI222" i="7"/>
  <c r="FI223" i="7"/>
  <c r="FI224" i="7"/>
  <c r="FI225" i="7"/>
  <c r="FI226" i="7"/>
  <c r="FI227" i="7"/>
  <c r="FI228" i="7"/>
  <c r="FI229" i="7"/>
  <c r="FI230" i="7"/>
  <c r="FI231" i="7"/>
  <c r="FI232" i="7"/>
  <c r="FI233" i="7"/>
  <c r="FI234" i="7"/>
  <c r="FI235" i="7"/>
  <c r="FI236" i="7"/>
  <c r="FI237" i="7"/>
  <c r="FI238" i="7"/>
  <c r="FI239" i="7"/>
  <c r="FI240" i="7"/>
  <c r="FI241" i="7"/>
  <c r="FI242" i="7"/>
  <c r="FI243" i="7"/>
  <c r="FI244" i="7"/>
  <c r="FI245" i="7"/>
  <c r="FI246" i="7"/>
  <c r="FI247" i="7"/>
  <c r="FI248" i="7"/>
  <c r="FI249" i="7"/>
  <c r="FI250" i="7"/>
  <c r="FI251" i="7"/>
  <c r="FI252" i="7"/>
  <c r="FI253" i="7"/>
  <c r="FI254" i="7"/>
  <c r="FI255" i="7"/>
  <c r="FI256" i="7"/>
  <c r="FI257" i="7"/>
  <c r="FI258" i="7"/>
  <c r="FI259" i="7"/>
  <c r="FI260" i="7"/>
  <c r="FI261" i="7"/>
  <c r="FI262" i="7"/>
  <c r="FI263" i="7"/>
  <c r="FI264" i="7"/>
  <c r="FI265" i="7"/>
  <c r="FI266" i="7"/>
  <c r="FI267" i="7"/>
  <c r="FI268" i="7"/>
  <c r="FI269" i="7"/>
  <c r="FI270" i="7"/>
  <c r="FI271" i="7"/>
  <c r="FI272" i="7"/>
  <c r="FI273" i="7"/>
  <c r="FI274" i="7"/>
  <c r="FI275" i="7"/>
  <c r="FI276" i="7"/>
  <c r="FI277" i="7"/>
  <c r="FI278" i="7"/>
  <c r="FI279" i="7"/>
  <c r="FI280" i="7"/>
  <c r="FI281" i="7"/>
  <c r="FI282" i="7"/>
  <c r="FI283" i="7"/>
  <c r="FI284" i="7"/>
  <c r="FI285" i="7"/>
  <c r="FI286" i="7"/>
  <c r="FI287" i="7"/>
  <c r="FI288" i="7"/>
  <c r="FI289" i="7"/>
  <c r="FI290" i="7"/>
  <c r="FI291" i="7"/>
  <c r="FI292" i="7"/>
  <c r="FI293" i="7"/>
  <c r="FI294" i="7"/>
  <c r="FI295" i="7"/>
  <c r="FI296" i="7"/>
  <c r="FI297" i="7"/>
  <c r="FI298" i="7"/>
  <c r="FI299" i="7"/>
  <c r="FI300" i="7"/>
  <c r="FI301" i="7"/>
  <c r="FI302" i="7"/>
  <c r="FI303" i="7"/>
  <c r="FI304" i="7"/>
  <c r="FI305" i="7"/>
  <c r="FI306" i="7"/>
  <c r="FI307" i="7"/>
  <c r="FI308" i="7"/>
  <c r="FI309" i="7"/>
  <c r="FI310" i="7"/>
  <c r="FI311" i="7"/>
  <c r="FI312" i="7"/>
  <c r="FI313" i="7"/>
  <c r="FI314" i="7"/>
  <c r="FI315" i="7"/>
  <c r="FI316" i="7"/>
  <c r="FI317" i="7"/>
  <c r="FI318" i="7"/>
  <c r="FI319" i="7"/>
  <c r="FI320" i="7"/>
  <c r="FI321" i="7"/>
  <c r="FI322" i="7"/>
  <c r="FI323" i="7"/>
  <c r="FI324" i="7"/>
  <c r="FI325" i="7"/>
  <c r="FH2" i="7"/>
  <c r="FH3" i="7"/>
  <c r="FH4" i="7"/>
  <c r="FH5" i="7"/>
  <c r="FH6" i="7"/>
  <c r="FH7" i="7"/>
  <c r="FH8" i="7"/>
  <c r="FH9" i="7"/>
  <c r="FH10" i="7"/>
  <c r="FH11" i="7"/>
  <c r="FH12" i="7"/>
  <c r="FH13" i="7"/>
  <c r="FH14" i="7"/>
  <c r="FH15" i="7"/>
  <c r="FH16" i="7"/>
  <c r="FH17" i="7"/>
  <c r="FH18" i="7"/>
  <c r="FH19" i="7"/>
  <c r="FH20" i="7"/>
  <c r="FH21" i="7"/>
  <c r="FH22" i="7"/>
  <c r="FH23" i="7"/>
  <c r="FH24" i="7"/>
  <c r="FH25" i="7"/>
  <c r="FH26" i="7"/>
  <c r="FH27" i="7"/>
  <c r="FH28" i="7"/>
  <c r="FH29" i="7"/>
  <c r="FH30" i="7"/>
  <c r="FH31" i="7"/>
  <c r="FH32" i="7"/>
  <c r="FH33" i="7"/>
  <c r="FH34" i="7"/>
  <c r="FH35" i="7"/>
  <c r="FH36" i="7"/>
  <c r="FH37" i="7"/>
  <c r="FH38" i="7"/>
  <c r="FH39" i="7"/>
  <c r="FH40" i="7"/>
  <c r="FH41" i="7"/>
  <c r="FH42" i="7"/>
  <c r="FH43" i="7"/>
  <c r="FH44" i="7"/>
  <c r="FH45" i="7"/>
  <c r="FH46" i="7"/>
  <c r="FH47" i="7"/>
  <c r="FH48" i="7"/>
  <c r="FH49" i="7"/>
  <c r="FH50" i="7"/>
  <c r="FH51" i="7"/>
  <c r="FH52" i="7"/>
  <c r="FH53" i="7"/>
  <c r="FH54" i="7"/>
  <c r="FH55" i="7"/>
  <c r="FH56" i="7"/>
  <c r="FH57" i="7"/>
  <c r="FH58" i="7"/>
  <c r="FH59" i="7"/>
  <c r="FH60" i="7"/>
  <c r="FH61" i="7"/>
  <c r="FH62" i="7"/>
  <c r="FH63" i="7"/>
  <c r="FH64" i="7"/>
  <c r="FH65" i="7"/>
  <c r="FH66" i="7"/>
  <c r="FH67" i="7"/>
  <c r="FH68" i="7"/>
  <c r="FH69" i="7"/>
  <c r="FH70" i="7"/>
  <c r="FH71" i="7"/>
  <c r="FH72" i="7"/>
  <c r="FH73" i="7"/>
  <c r="FH74" i="7"/>
  <c r="FH75" i="7"/>
  <c r="FH76" i="7"/>
  <c r="FH77" i="7"/>
  <c r="FH78" i="7"/>
  <c r="FH79" i="7"/>
  <c r="FH80" i="7"/>
  <c r="FH81" i="7"/>
  <c r="FH82" i="7"/>
  <c r="FH83" i="7"/>
  <c r="FH84" i="7"/>
  <c r="FH85" i="7"/>
  <c r="FH86" i="7"/>
  <c r="FH87" i="7"/>
  <c r="FH88" i="7"/>
  <c r="FH89" i="7"/>
  <c r="FH90" i="7"/>
  <c r="FH91" i="7"/>
  <c r="FH92" i="7"/>
  <c r="FH93" i="7"/>
  <c r="FH94" i="7"/>
  <c r="FH95" i="7"/>
  <c r="FH96" i="7"/>
  <c r="FH97" i="7"/>
  <c r="FH98" i="7"/>
  <c r="FH99" i="7"/>
  <c r="FH100" i="7"/>
  <c r="FH101" i="7"/>
  <c r="FH102" i="7"/>
  <c r="FH103" i="7"/>
  <c r="FH104" i="7"/>
  <c r="FH105" i="7"/>
  <c r="FH106" i="7"/>
  <c r="FH107" i="7"/>
  <c r="FH108" i="7"/>
  <c r="FH109" i="7"/>
  <c r="FH110" i="7"/>
  <c r="FH111" i="7"/>
  <c r="FH112" i="7"/>
  <c r="FH113" i="7"/>
  <c r="FH114" i="7"/>
  <c r="FH115" i="7"/>
  <c r="FH116" i="7"/>
  <c r="FH117" i="7"/>
  <c r="FH118" i="7"/>
  <c r="FH119" i="7"/>
  <c r="FH120" i="7"/>
  <c r="FH121" i="7"/>
  <c r="FH122" i="7"/>
  <c r="FH123" i="7"/>
  <c r="FH124" i="7"/>
  <c r="FH125" i="7"/>
  <c r="FH126" i="7"/>
  <c r="FH127" i="7"/>
  <c r="FH128" i="7"/>
  <c r="FH129" i="7"/>
  <c r="FH130" i="7"/>
  <c r="FH131" i="7"/>
  <c r="FH132" i="7"/>
  <c r="FH133" i="7"/>
  <c r="FH134" i="7"/>
  <c r="FH135" i="7"/>
  <c r="FH136" i="7"/>
  <c r="FH137" i="7"/>
  <c r="FH138" i="7"/>
  <c r="FH139" i="7"/>
  <c r="FH140" i="7"/>
  <c r="FH141" i="7"/>
  <c r="FH142" i="7"/>
  <c r="FH143" i="7"/>
  <c r="FH144" i="7"/>
  <c r="FH145" i="7"/>
  <c r="FH146" i="7"/>
  <c r="FH147" i="7"/>
  <c r="FH148" i="7"/>
  <c r="FH149" i="7"/>
  <c r="FH150" i="7"/>
  <c r="FH151" i="7"/>
  <c r="FH152" i="7"/>
  <c r="FH153" i="7"/>
  <c r="FH154" i="7"/>
  <c r="FH155" i="7"/>
  <c r="FH156" i="7"/>
  <c r="FH157" i="7"/>
  <c r="FH158" i="7"/>
  <c r="FH159" i="7"/>
  <c r="FH160" i="7"/>
  <c r="FH161" i="7"/>
  <c r="FH162" i="7"/>
  <c r="FH163" i="7"/>
  <c r="FH164" i="7"/>
  <c r="FH165" i="7"/>
  <c r="FH166" i="7"/>
  <c r="FH167" i="7"/>
  <c r="FH168" i="7"/>
  <c r="FH169" i="7"/>
  <c r="FH170" i="7"/>
  <c r="FH171" i="7"/>
  <c r="FH172" i="7"/>
  <c r="FH173" i="7"/>
  <c r="FH174" i="7"/>
  <c r="FH175" i="7"/>
  <c r="FH176" i="7"/>
  <c r="FH177" i="7"/>
  <c r="FH178" i="7"/>
  <c r="FH179" i="7"/>
  <c r="FH180" i="7"/>
  <c r="FH181" i="7"/>
  <c r="FH182" i="7"/>
  <c r="FH183" i="7"/>
  <c r="FH184" i="7"/>
  <c r="FH185" i="7"/>
  <c r="FH186" i="7"/>
  <c r="FH187" i="7"/>
  <c r="FH188" i="7"/>
  <c r="FH189" i="7"/>
  <c r="FH190" i="7"/>
  <c r="FH191" i="7"/>
  <c r="FH192" i="7"/>
  <c r="FH193" i="7"/>
  <c r="FH194" i="7"/>
  <c r="FH195" i="7"/>
  <c r="FH196" i="7"/>
  <c r="FH197" i="7"/>
  <c r="FH198" i="7"/>
  <c r="FH199" i="7"/>
  <c r="FH200" i="7"/>
  <c r="FH201" i="7"/>
  <c r="FH202" i="7"/>
  <c r="FH203" i="7"/>
  <c r="FH204" i="7"/>
  <c r="FH205" i="7"/>
  <c r="FH206" i="7"/>
  <c r="FH207" i="7"/>
  <c r="FH208" i="7"/>
  <c r="FH209" i="7"/>
  <c r="FH210" i="7"/>
  <c r="FH211" i="7"/>
  <c r="FH212" i="7"/>
  <c r="FH213" i="7"/>
  <c r="FH214" i="7"/>
  <c r="FH215" i="7"/>
  <c r="FH216" i="7"/>
  <c r="FH217" i="7"/>
  <c r="FH218" i="7"/>
  <c r="FH219" i="7"/>
  <c r="FH220" i="7"/>
  <c r="FH221" i="7"/>
  <c r="FH222" i="7"/>
  <c r="FH223" i="7"/>
  <c r="FH224" i="7"/>
  <c r="FH225" i="7"/>
  <c r="FH226" i="7"/>
  <c r="FH227" i="7"/>
  <c r="FH228" i="7"/>
  <c r="FH229" i="7"/>
  <c r="FH230" i="7"/>
  <c r="FH231" i="7"/>
  <c r="FH232" i="7"/>
  <c r="FH233" i="7"/>
  <c r="FH234" i="7"/>
  <c r="FH235" i="7"/>
  <c r="FH236" i="7"/>
  <c r="FH237" i="7"/>
  <c r="FH238" i="7"/>
  <c r="FH239" i="7"/>
  <c r="FH240" i="7"/>
  <c r="FH241" i="7"/>
  <c r="FH242" i="7"/>
  <c r="FH243" i="7"/>
  <c r="FH244" i="7"/>
  <c r="FH245" i="7"/>
  <c r="FH246" i="7"/>
  <c r="FH247" i="7"/>
  <c r="FH248" i="7"/>
  <c r="FH249" i="7"/>
  <c r="FH250" i="7"/>
  <c r="FH251" i="7"/>
  <c r="FH252" i="7"/>
  <c r="FH253" i="7"/>
  <c r="FH254" i="7"/>
  <c r="FH255" i="7"/>
  <c r="FH256" i="7"/>
  <c r="FH257" i="7"/>
  <c r="FH258" i="7"/>
  <c r="FH259" i="7"/>
  <c r="FH260" i="7"/>
  <c r="FH261" i="7"/>
  <c r="FH262" i="7"/>
  <c r="FH263" i="7"/>
  <c r="FH264" i="7"/>
  <c r="FH265" i="7"/>
  <c r="FH266" i="7"/>
  <c r="FH267" i="7"/>
  <c r="FH268" i="7"/>
  <c r="FH269" i="7"/>
  <c r="FH270" i="7"/>
  <c r="FH271" i="7"/>
  <c r="FH272" i="7"/>
  <c r="FH273" i="7"/>
  <c r="FH274" i="7"/>
  <c r="FH275" i="7"/>
  <c r="FH276" i="7"/>
  <c r="FH277" i="7"/>
  <c r="FH278" i="7"/>
  <c r="FH279" i="7"/>
  <c r="FH280" i="7"/>
  <c r="FH281" i="7"/>
  <c r="FH282" i="7"/>
  <c r="FH283" i="7"/>
  <c r="FH284" i="7"/>
  <c r="FH285" i="7"/>
  <c r="FH286" i="7"/>
  <c r="FH287" i="7"/>
  <c r="FH288" i="7"/>
  <c r="FH289" i="7"/>
  <c r="FH290" i="7"/>
  <c r="FH291" i="7"/>
  <c r="FH292" i="7"/>
  <c r="FH293" i="7"/>
  <c r="FH294" i="7"/>
  <c r="FH295" i="7"/>
  <c r="FH296" i="7"/>
  <c r="FH297" i="7"/>
  <c r="FH298" i="7"/>
  <c r="FH299" i="7"/>
  <c r="FH300" i="7"/>
  <c r="FH301" i="7"/>
  <c r="FH302" i="7"/>
  <c r="FH303" i="7"/>
  <c r="FH304" i="7"/>
  <c r="FH305" i="7"/>
  <c r="FH306" i="7"/>
  <c r="FH307" i="7"/>
  <c r="FH308" i="7"/>
  <c r="FH309" i="7"/>
  <c r="FH310" i="7"/>
  <c r="FH311" i="7"/>
  <c r="FH312" i="7"/>
  <c r="FH313" i="7"/>
  <c r="FH314" i="7"/>
  <c r="FH315" i="7"/>
  <c r="FH316" i="7"/>
  <c r="FH317" i="7"/>
  <c r="FH318" i="7"/>
  <c r="FH319" i="7"/>
  <c r="FH320" i="7"/>
  <c r="FH321" i="7"/>
  <c r="FH322" i="7"/>
  <c r="FH323" i="7"/>
  <c r="FH324" i="7"/>
  <c r="FH325" i="7"/>
  <c r="FG2" i="7"/>
  <c r="FG3" i="7"/>
  <c r="FG4" i="7"/>
  <c r="FG5" i="7"/>
  <c r="FG6" i="7"/>
  <c r="FG7" i="7"/>
  <c r="FG8" i="7"/>
  <c r="FG9" i="7"/>
  <c r="FG10" i="7"/>
  <c r="FG11" i="7"/>
  <c r="FG12" i="7"/>
  <c r="FG13" i="7"/>
  <c r="FG14" i="7"/>
  <c r="FG15" i="7"/>
  <c r="FG16" i="7"/>
  <c r="FG17" i="7"/>
  <c r="FG18" i="7"/>
  <c r="FG19" i="7"/>
  <c r="FG20" i="7"/>
  <c r="FG21" i="7"/>
  <c r="FG22" i="7"/>
  <c r="FG23" i="7"/>
  <c r="FG24" i="7"/>
  <c r="FG25" i="7"/>
  <c r="FG26" i="7"/>
  <c r="FG27" i="7"/>
  <c r="FG28" i="7"/>
  <c r="FG29" i="7"/>
  <c r="FG30" i="7"/>
  <c r="FG31" i="7"/>
  <c r="FG32" i="7"/>
  <c r="FG33" i="7"/>
  <c r="FG34" i="7"/>
  <c r="FG35" i="7"/>
  <c r="FG36" i="7"/>
  <c r="FG37" i="7"/>
  <c r="FG38" i="7"/>
  <c r="FG39" i="7"/>
  <c r="FG40" i="7"/>
  <c r="FG41" i="7"/>
  <c r="FG42" i="7"/>
  <c r="FG43" i="7"/>
  <c r="FG44" i="7"/>
  <c r="FG45" i="7"/>
  <c r="FG46" i="7"/>
  <c r="FG47" i="7"/>
  <c r="FG48" i="7"/>
  <c r="FG49" i="7"/>
  <c r="FG50" i="7"/>
  <c r="FG51" i="7"/>
  <c r="FG52" i="7"/>
  <c r="FG53" i="7"/>
  <c r="FG54" i="7"/>
  <c r="FG55" i="7"/>
  <c r="FG56" i="7"/>
  <c r="FG57" i="7"/>
  <c r="FG58" i="7"/>
  <c r="FG59" i="7"/>
  <c r="FG60" i="7"/>
  <c r="FG61" i="7"/>
  <c r="FG62" i="7"/>
  <c r="FG63" i="7"/>
  <c r="FG64" i="7"/>
  <c r="FG65" i="7"/>
  <c r="FG66" i="7"/>
  <c r="FG67" i="7"/>
  <c r="FG68" i="7"/>
  <c r="FG69" i="7"/>
  <c r="FG70" i="7"/>
  <c r="FG71" i="7"/>
  <c r="FG72" i="7"/>
  <c r="FG73" i="7"/>
  <c r="FG74" i="7"/>
  <c r="FG75" i="7"/>
  <c r="FG76" i="7"/>
  <c r="FG77" i="7"/>
  <c r="FG78" i="7"/>
  <c r="FG79" i="7"/>
  <c r="FG80" i="7"/>
  <c r="FG81" i="7"/>
  <c r="FG82" i="7"/>
  <c r="FG83" i="7"/>
  <c r="FG84" i="7"/>
  <c r="FG85" i="7"/>
  <c r="FG86" i="7"/>
  <c r="FG87" i="7"/>
  <c r="FG88" i="7"/>
  <c r="FG89" i="7"/>
  <c r="FG90" i="7"/>
  <c r="FG91" i="7"/>
  <c r="FG92" i="7"/>
  <c r="FG93" i="7"/>
  <c r="FG94" i="7"/>
  <c r="FG95" i="7"/>
  <c r="FG96" i="7"/>
  <c r="FG97" i="7"/>
  <c r="FG98" i="7"/>
  <c r="FG99" i="7"/>
  <c r="FG100" i="7"/>
  <c r="FG101" i="7"/>
  <c r="FG102" i="7"/>
  <c r="FG103" i="7"/>
  <c r="FG104" i="7"/>
  <c r="FG105" i="7"/>
  <c r="FG106" i="7"/>
  <c r="FG107" i="7"/>
  <c r="FG108" i="7"/>
  <c r="FG109" i="7"/>
  <c r="FG110" i="7"/>
  <c r="FG111" i="7"/>
  <c r="FG112" i="7"/>
  <c r="FG113" i="7"/>
  <c r="FG114" i="7"/>
  <c r="FG115" i="7"/>
  <c r="FG116" i="7"/>
  <c r="FG117" i="7"/>
  <c r="FG118" i="7"/>
  <c r="FG119" i="7"/>
  <c r="FG120" i="7"/>
  <c r="FG121" i="7"/>
  <c r="FG122" i="7"/>
  <c r="FG123" i="7"/>
  <c r="FG124" i="7"/>
  <c r="FG125" i="7"/>
  <c r="FG126" i="7"/>
  <c r="FG127" i="7"/>
  <c r="FG128" i="7"/>
  <c r="FG129" i="7"/>
  <c r="FG130" i="7"/>
  <c r="FG131" i="7"/>
  <c r="FG132" i="7"/>
  <c r="FG133" i="7"/>
  <c r="FG134" i="7"/>
  <c r="FG135" i="7"/>
  <c r="FG136" i="7"/>
  <c r="FG137" i="7"/>
  <c r="FG138" i="7"/>
  <c r="FG139" i="7"/>
  <c r="FG140" i="7"/>
  <c r="FG141" i="7"/>
  <c r="FG142" i="7"/>
  <c r="FG143" i="7"/>
  <c r="FG144" i="7"/>
  <c r="FG145" i="7"/>
  <c r="FG146" i="7"/>
  <c r="FG147" i="7"/>
  <c r="FG148" i="7"/>
  <c r="FG149" i="7"/>
  <c r="FG150" i="7"/>
  <c r="FG151" i="7"/>
  <c r="FG152" i="7"/>
  <c r="FG153" i="7"/>
  <c r="FG154" i="7"/>
  <c r="FG155" i="7"/>
  <c r="FG156" i="7"/>
  <c r="FG157" i="7"/>
  <c r="FG158" i="7"/>
  <c r="FG159" i="7"/>
  <c r="FG160" i="7"/>
  <c r="FG161" i="7"/>
  <c r="FG162" i="7"/>
  <c r="FG163" i="7"/>
  <c r="FG164" i="7"/>
  <c r="FG165" i="7"/>
  <c r="FG166" i="7"/>
  <c r="FG167" i="7"/>
  <c r="FG168" i="7"/>
  <c r="FG169" i="7"/>
  <c r="FG170" i="7"/>
  <c r="FG171" i="7"/>
  <c r="FG172" i="7"/>
  <c r="FG173" i="7"/>
  <c r="FG174" i="7"/>
  <c r="FG175" i="7"/>
  <c r="FG176" i="7"/>
  <c r="FG177" i="7"/>
  <c r="FG178" i="7"/>
  <c r="FG179" i="7"/>
  <c r="FG180" i="7"/>
  <c r="FG181" i="7"/>
  <c r="FG182" i="7"/>
  <c r="FG183" i="7"/>
  <c r="FG184" i="7"/>
  <c r="FG185" i="7"/>
  <c r="FG186" i="7"/>
  <c r="FG187" i="7"/>
  <c r="FG188" i="7"/>
  <c r="FG189" i="7"/>
  <c r="FG190" i="7"/>
  <c r="FG191" i="7"/>
  <c r="FG192" i="7"/>
  <c r="FG193" i="7"/>
  <c r="FG194" i="7"/>
  <c r="FG195" i="7"/>
  <c r="FG196" i="7"/>
  <c r="FG197" i="7"/>
  <c r="FG198" i="7"/>
  <c r="FG199" i="7"/>
  <c r="FG200" i="7"/>
  <c r="FG201" i="7"/>
  <c r="FG202" i="7"/>
  <c r="FG203" i="7"/>
  <c r="FG204" i="7"/>
  <c r="FG205" i="7"/>
  <c r="FG206" i="7"/>
  <c r="FG207" i="7"/>
  <c r="FG208" i="7"/>
  <c r="FG209" i="7"/>
  <c r="FG210" i="7"/>
  <c r="FG211" i="7"/>
  <c r="FG212" i="7"/>
  <c r="FG213" i="7"/>
  <c r="FG214" i="7"/>
  <c r="FG215" i="7"/>
  <c r="FG216" i="7"/>
  <c r="FG217" i="7"/>
  <c r="FG218" i="7"/>
  <c r="FG219" i="7"/>
  <c r="FG220" i="7"/>
  <c r="FG221" i="7"/>
  <c r="FG222" i="7"/>
  <c r="FG223" i="7"/>
  <c r="FG224" i="7"/>
  <c r="FG225" i="7"/>
  <c r="FG226" i="7"/>
  <c r="FG227" i="7"/>
  <c r="FG228" i="7"/>
  <c r="FG229" i="7"/>
  <c r="FG230" i="7"/>
  <c r="FG231" i="7"/>
  <c r="FG232" i="7"/>
  <c r="FG233" i="7"/>
  <c r="FG234" i="7"/>
  <c r="FG235" i="7"/>
  <c r="FG236" i="7"/>
  <c r="FG237" i="7"/>
  <c r="FG238" i="7"/>
  <c r="FG239" i="7"/>
  <c r="FG240" i="7"/>
  <c r="FG241" i="7"/>
  <c r="FG242" i="7"/>
  <c r="FG243" i="7"/>
  <c r="FG244" i="7"/>
  <c r="FG245" i="7"/>
  <c r="FG246" i="7"/>
  <c r="FG247" i="7"/>
  <c r="FG248" i="7"/>
  <c r="FG249" i="7"/>
  <c r="FG250" i="7"/>
  <c r="FG251" i="7"/>
  <c r="FG252" i="7"/>
  <c r="FG253" i="7"/>
  <c r="FG254" i="7"/>
  <c r="FG255" i="7"/>
  <c r="FG256" i="7"/>
  <c r="FG257" i="7"/>
  <c r="FG258" i="7"/>
  <c r="FG259" i="7"/>
  <c r="FG260" i="7"/>
  <c r="FG261" i="7"/>
  <c r="FG262" i="7"/>
  <c r="FG263" i="7"/>
  <c r="FG264" i="7"/>
  <c r="FG265" i="7"/>
  <c r="FG266" i="7"/>
  <c r="FG267" i="7"/>
  <c r="FG268" i="7"/>
  <c r="FG269" i="7"/>
  <c r="FG270" i="7"/>
  <c r="FG271" i="7"/>
  <c r="FG272" i="7"/>
  <c r="FG273" i="7"/>
  <c r="FG274" i="7"/>
  <c r="FG275" i="7"/>
  <c r="FG276" i="7"/>
  <c r="FG277" i="7"/>
  <c r="FG278" i="7"/>
  <c r="FG279" i="7"/>
  <c r="FG280" i="7"/>
  <c r="FG281" i="7"/>
  <c r="FG282" i="7"/>
  <c r="FG283" i="7"/>
  <c r="FG284" i="7"/>
  <c r="FG285" i="7"/>
  <c r="FG286" i="7"/>
  <c r="FG287" i="7"/>
  <c r="FG288" i="7"/>
  <c r="FG289" i="7"/>
  <c r="FG290" i="7"/>
  <c r="FG291" i="7"/>
  <c r="FG292" i="7"/>
  <c r="FG293" i="7"/>
  <c r="FG294" i="7"/>
  <c r="FG295" i="7"/>
  <c r="FG296" i="7"/>
  <c r="FG297" i="7"/>
  <c r="FG298" i="7"/>
  <c r="FG299" i="7"/>
  <c r="FG300" i="7"/>
  <c r="FG301" i="7"/>
  <c r="FG302" i="7"/>
  <c r="FG303" i="7"/>
  <c r="FG304" i="7"/>
  <c r="FG305" i="7"/>
  <c r="FG306" i="7"/>
  <c r="FG307" i="7"/>
  <c r="FG308" i="7"/>
  <c r="FG309" i="7"/>
  <c r="FG310" i="7"/>
  <c r="FG311" i="7"/>
  <c r="FG312" i="7"/>
  <c r="FG313" i="7"/>
  <c r="FG314" i="7"/>
  <c r="FG315" i="7"/>
  <c r="FG316" i="7"/>
  <c r="FG317" i="7"/>
  <c r="FG318" i="7"/>
  <c r="FG319" i="7"/>
  <c r="FG320" i="7"/>
  <c r="FG321" i="7"/>
  <c r="FG322" i="7"/>
  <c r="FG323" i="7"/>
  <c r="FG324" i="7"/>
  <c r="FG325" i="7"/>
  <c r="FF2" i="7"/>
  <c r="FF3" i="7"/>
  <c r="FF4" i="7"/>
  <c r="FF5" i="7"/>
  <c r="FF6" i="7"/>
  <c r="FF7" i="7"/>
  <c r="FF8" i="7"/>
  <c r="FF9" i="7"/>
  <c r="FF10" i="7"/>
  <c r="FF11" i="7"/>
  <c r="FF12" i="7"/>
  <c r="FF13" i="7"/>
  <c r="FF14" i="7"/>
  <c r="FF15" i="7"/>
  <c r="FF16" i="7"/>
  <c r="FF17" i="7"/>
  <c r="FF18" i="7"/>
  <c r="FF19" i="7"/>
  <c r="FF20" i="7"/>
  <c r="FF21" i="7"/>
  <c r="FF22" i="7"/>
  <c r="FF23" i="7"/>
  <c r="FF24" i="7"/>
  <c r="FF25" i="7"/>
  <c r="FF26" i="7"/>
  <c r="FF27" i="7"/>
  <c r="FF28" i="7"/>
  <c r="FF29" i="7"/>
  <c r="FF30" i="7"/>
  <c r="FF31" i="7"/>
  <c r="FF32" i="7"/>
  <c r="FF33" i="7"/>
  <c r="FF34" i="7"/>
  <c r="FF35" i="7"/>
  <c r="FF36" i="7"/>
  <c r="FF37" i="7"/>
  <c r="FF38" i="7"/>
  <c r="FF39" i="7"/>
  <c r="FF40" i="7"/>
  <c r="FF41" i="7"/>
  <c r="FF42" i="7"/>
  <c r="FF43" i="7"/>
  <c r="FF44" i="7"/>
  <c r="FF45" i="7"/>
  <c r="FF46" i="7"/>
  <c r="FF47" i="7"/>
  <c r="FF48" i="7"/>
  <c r="FF49" i="7"/>
  <c r="FF50" i="7"/>
  <c r="FF51" i="7"/>
  <c r="FF52" i="7"/>
  <c r="FF53" i="7"/>
  <c r="FF54" i="7"/>
  <c r="FF55" i="7"/>
  <c r="FF56" i="7"/>
  <c r="FF57" i="7"/>
  <c r="FF58" i="7"/>
  <c r="FF59" i="7"/>
  <c r="FF60" i="7"/>
  <c r="FF61" i="7"/>
  <c r="FF62" i="7"/>
  <c r="FF63" i="7"/>
  <c r="FF64" i="7"/>
  <c r="FF65" i="7"/>
  <c r="FF66" i="7"/>
  <c r="FF67" i="7"/>
  <c r="FF68" i="7"/>
  <c r="FF69" i="7"/>
  <c r="FF70" i="7"/>
  <c r="FF71" i="7"/>
  <c r="FF72" i="7"/>
  <c r="FF73" i="7"/>
  <c r="FF74" i="7"/>
  <c r="FF75" i="7"/>
  <c r="FF76" i="7"/>
  <c r="FF77" i="7"/>
  <c r="FF78" i="7"/>
  <c r="FF79" i="7"/>
  <c r="FF80" i="7"/>
  <c r="FF81" i="7"/>
  <c r="FF82" i="7"/>
  <c r="FF83" i="7"/>
  <c r="FF84" i="7"/>
  <c r="FF85" i="7"/>
  <c r="FF86" i="7"/>
  <c r="FF87" i="7"/>
  <c r="FF88" i="7"/>
  <c r="FF89" i="7"/>
  <c r="FF90" i="7"/>
  <c r="FF91" i="7"/>
  <c r="FF92" i="7"/>
  <c r="FF93" i="7"/>
  <c r="FF94" i="7"/>
  <c r="FF95" i="7"/>
  <c r="FF96" i="7"/>
  <c r="FF97" i="7"/>
  <c r="FF98" i="7"/>
  <c r="FF99" i="7"/>
  <c r="FF100" i="7"/>
  <c r="FF101" i="7"/>
  <c r="FF102" i="7"/>
  <c r="FF103" i="7"/>
  <c r="FF104" i="7"/>
  <c r="FF105" i="7"/>
  <c r="FF106" i="7"/>
  <c r="FF107" i="7"/>
  <c r="FF108" i="7"/>
  <c r="FF109" i="7"/>
  <c r="FF110" i="7"/>
  <c r="FF111" i="7"/>
  <c r="FF112" i="7"/>
  <c r="FF113" i="7"/>
  <c r="FF114" i="7"/>
  <c r="FF115" i="7"/>
  <c r="FF116" i="7"/>
  <c r="FF117" i="7"/>
  <c r="FF118" i="7"/>
  <c r="FF119" i="7"/>
  <c r="FF120" i="7"/>
  <c r="FF121" i="7"/>
  <c r="FF122" i="7"/>
  <c r="FF123" i="7"/>
  <c r="FF124" i="7"/>
  <c r="FF125" i="7"/>
  <c r="FF126" i="7"/>
  <c r="FF127" i="7"/>
  <c r="FF128" i="7"/>
  <c r="FF129" i="7"/>
  <c r="FF130" i="7"/>
  <c r="FF131" i="7"/>
  <c r="FF132" i="7"/>
  <c r="FF133" i="7"/>
  <c r="FF134" i="7"/>
  <c r="FF135" i="7"/>
  <c r="FF136" i="7"/>
  <c r="FF137" i="7"/>
  <c r="FF138" i="7"/>
  <c r="FF139" i="7"/>
  <c r="FF140" i="7"/>
  <c r="FF141" i="7"/>
  <c r="FF142" i="7"/>
  <c r="FF143" i="7"/>
  <c r="FF144" i="7"/>
  <c r="FF145" i="7"/>
  <c r="FF146" i="7"/>
  <c r="FF147" i="7"/>
  <c r="FF148" i="7"/>
  <c r="FF149" i="7"/>
  <c r="FF150" i="7"/>
  <c r="FF151" i="7"/>
  <c r="FF152" i="7"/>
  <c r="FF153" i="7"/>
  <c r="FF154" i="7"/>
  <c r="FF155" i="7"/>
  <c r="FF156" i="7"/>
  <c r="FF157" i="7"/>
  <c r="FF158" i="7"/>
  <c r="FF159" i="7"/>
  <c r="FF160" i="7"/>
  <c r="FF161" i="7"/>
  <c r="FF162" i="7"/>
  <c r="FF163" i="7"/>
  <c r="FF164" i="7"/>
  <c r="FF165" i="7"/>
  <c r="FF166" i="7"/>
  <c r="FF167" i="7"/>
  <c r="FF168" i="7"/>
  <c r="FF169" i="7"/>
  <c r="FF170" i="7"/>
  <c r="FF171" i="7"/>
  <c r="FF172" i="7"/>
  <c r="FF173" i="7"/>
  <c r="FF174" i="7"/>
  <c r="FF175" i="7"/>
  <c r="FF176" i="7"/>
  <c r="FF177" i="7"/>
  <c r="FF178" i="7"/>
  <c r="FF179" i="7"/>
  <c r="FF180" i="7"/>
  <c r="FF181" i="7"/>
  <c r="FF182" i="7"/>
  <c r="FF183" i="7"/>
  <c r="FF184" i="7"/>
  <c r="FF185" i="7"/>
  <c r="FF186" i="7"/>
  <c r="FF187" i="7"/>
  <c r="FF188" i="7"/>
  <c r="FF189" i="7"/>
  <c r="FF190" i="7"/>
  <c r="FF191" i="7"/>
  <c r="FF192" i="7"/>
  <c r="FF193" i="7"/>
  <c r="FF194" i="7"/>
  <c r="FF195" i="7"/>
  <c r="FF196" i="7"/>
  <c r="FF197" i="7"/>
  <c r="FF198" i="7"/>
  <c r="FF199" i="7"/>
  <c r="FF200" i="7"/>
  <c r="FF201" i="7"/>
  <c r="FF202" i="7"/>
  <c r="FF203" i="7"/>
  <c r="FF204" i="7"/>
  <c r="FF205" i="7"/>
  <c r="FF206" i="7"/>
  <c r="FF207" i="7"/>
  <c r="FF208" i="7"/>
  <c r="FF209" i="7"/>
  <c r="FF210" i="7"/>
  <c r="FF211" i="7"/>
  <c r="FF212" i="7"/>
  <c r="FF213" i="7"/>
  <c r="FF214" i="7"/>
  <c r="FF215" i="7"/>
  <c r="FF216" i="7"/>
  <c r="FF217" i="7"/>
  <c r="FF218" i="7"/>
  <c r="FF219" i="7"/>
  <c r="FF220" i="7"/>
  <c r="FF221" i="7"/>
  <c r="FF222" i="7"/>
  <c r="FF223" i="7"/>
  <c r="FF224" i="7"/>
  <c r="FF225" i="7"/>
  <c r="FF226" i="7"/>
  <c r="FF227" i="7"/>
  <c r="FF228" i="7"/>
  <c r="FF229" i="7"/>
  <c r="FF230" i="7"/>
  <c r="FF231" i="7"/>
  <c r="FF232" i="7"/>
  <c r="FF233" i="7"/>
  <c r="FF234" i="7"/>
  <c r="FF235" i="7"/>
  <c r="FF236" i="7"/>
  <c r="FF237" i="7"/>
  <c r="FF238" i="7"/>
  <c r="FF239" i="7"/>
  <c r="FF240" i="7"/>
  <c r="FF241" i="7"/>
  <c r="FF242" i="7"/>
  <c r="FF243" i="7"/>
  <c r="FF244" i="7"/>
  <c r="FF245" i="7"/>
  <c r="FF246" i="7"/>
  <c r="FF247" i="7"/>
  <c r="FF248" i="7"/>
  <c r="FF249" i="7"/>
  <c r="FF250" i="7"/>
  <c r="FF251" i="7"/>
  <c r="FF252" i="7"/>
  <c r="FF253" i="7"/>
  <c r="FF254" i="7"/>
  <c r="FF255" i="7"/>
  <c r="FF256" i="7"/>
  <c r="FF257" i="7"/>
  <c r="FF258" i="7"/>
  <c r="FF259" i="7"/>
  <c r="FF260" i="7"/>
  <c r="FF261" i="7"/>
  <c r="FF262" i="7"/>
  <c r="FF263" i="7"/>
  <c r="FF264" i="7"/>
  <c r="FF265" i="7"/>
  <c r="FF266" i="7"/>
  <c r="FF267" i="7"/>
  <c r="FF268" i="7"/>
  <c r="FF269" i="7"/>
  <c r="FF270" i="7"/>
  <c r="FF271" i="7"/>
  <c r="FF272" i="7"/>
  <c r="FF273" i="7"/>
  <c r="FF274" i="7"/>
  <c r="FF275" i="7"/>
  <c r="FF276" i="7"/>
  <c r="FF277" i="7"/>
  <c r="FF278" i="7"/>
  <c r="FF279" i="7"/>
  <c r="FF280" i="7"/>
  <c r="FF281" i="7"/>
  <c r="FF282" i="7"/>
  <c r="FF283" i="7"/>
  <c r="FF284" i="7"/>
  <c r="FF285" i="7"/>
  <c r="FF286" i="7"/>
  <c r="FF287" i="7"/>
  <c r="FF288" i="7"/>
  <c r="FF289" i="7"/>
  <c r="FF290" i="7"/>
  <c r="FF291" i="7"/>
  <c r="FF292" i="7"/>
  <c r="FF293" i="7"/>
  <c r="FF294" i="7"/>
  <c r="FF295" i="7"/>
  <c r="FF296" i="7"/>
  <c r="FF297" i="7"/>
  <c r="FF298" i="7"/>
  <c r="FF299" i="7"/>
  <c r="FF300" i="7"/>
  <c r="FF301" i="7"/>
  <c r="FF302" i="7"/>
  <c r="FF303" i="7"/>
  <c r="FF304" i="7"/>
  <c r="FF305" i="7"/>
  <c r="FF306" i="7"/>
  <c r="FF307" i="7"/>
  <c r="FF308" i="7"/>
  <c r="FF309" i="7"/>
  <c r="FF310" i="7"/>
  <c r="FF311" i="7"/>
  <c r="FF312" i="7"/>
  <c r="FF313" i="7"/>
  <c r="FF314" i="7"/>
  <c r="FF315" i="7"/>
  <c r="FF316" i="7"/>
  <c r="FF317" i="7"/>
  <c r="FF318" i="7"/>
  <c r="FF319" i="7"/>
  <c r="FF320" i="7"/>
  <c r="FF321" i="7"/>
  <c r="FF322" i="7"/>
  <c r="FF323" i="7"/>
  <c r="FF324" i="7"/>
  <c r="FF325" i="7"/>
  <c r="FE2" i="7"/>
  <c r="FE3" i="7"/>
  <c r="FE4" i="7"/>
  <c r="FE5" i="7"/>
  <c r="FE6" i="7"/>
  <c r="FE7" i="7"/>
  <c r="FE8" i="7"/>
  <c r="FE9" i="7"/>
  <c r="FE10" i="7"/>
  <c r="FE11" i="7"/>
  <c r="FE12" i="7"/>
  <c r="FE13" i="7"/>
  <c r="FE14" i="7"/>
  <c r="FE15" i="7"/>
  <c r="FE16" i="7"/>
  <c r="FE17" i="7"/>
  <c r="FE18" i="7"/>
  <c r="FE19" i="7"/>
  <c r="FE20" i="7"/>
  <c r="FE21" i="7"/>
  <c r="FE22" i="7"/>
  <c r="FE23" i="7"/>
  <c r="FE24" i="7"/>
  <c r="FE25" i="7"/>
  <c r="FE26" i="7"/>
  <c r="FE27" i="7"/>
  <c r="FE28" i="7"/>
  <c r="FE29" i="7"/>
  <c r="FE30" i="7"/>
  <c r="FE31" i="7"/>
  <c r="FE32" i="7"/>
  <c r="FE33" i="7"/>
  <c r="FE34" i="7"/>
  <c r="FE35" i="7"/>
  <c r="FE36" i="7"/>
  <c r="FE37" i="7"/>
  <c r="FE38" i="7"/>
  <c r="FE39" i="7"/>
  <c r="FE40" i="7"/>
  <c r="FE41" i="7"/>
  <c r="FE42" i="7"/>
  <c r="FE43" i="7"/>
  <c r="FE44" i="7"/>
  <c r="FE45" i="7"/>
  <c r="FE46" i="7"/>
  <c r="FE47" i="7"/>
  <c r="FE48" i="7"/>
  <c r="FE49" i="7"/>
  <c r="FE50" i="7"/>
  <c r="FE51" i="7"/>
  <c r="FE52" i="7"/>
  <c r="FE53" i="7"/>
  <c r="FE54" i="7"/>
  <c r="FE55" i="7"/>
  <c r="FE56" i="7"/>
  <c r="FE57" i="7"/>
  <c r="FE58" i="7"/>
  <c r="FE59" i="7"/>
  <c r="FE60" i="7"/>
  <c r="FE61" i="7"/>
  <c r="FE62" i="7"/>
  <c r="FE63" i="7"/>
  <c r="FE64" i="7"/>
  <c r="FE65" i="7"/>
  <c r="FE66" i="7"/>
  <c r="FE67" i="7"/>
  <c r="FE68" i="7"/>
  <c r="FE69" i="7"/>
  <c r="FE70" i="7"/>
  <c r="FE71" i="7"/>
  <c r="FE72" i="7"/>
  <c r="FE73" i="7"/>
  <c r="FE74" i="7"/>
  <c r="FE75" i="7"/>
  <c r="FE76" i="7"/>
  <c r="FE77" i="7"/>
  <c r="FE78" i="7"/>
  <c r="FE79" i="7"/>
  <c r="FE80" i="7"/>
  <c r="FE81" i="7"/>
  <c r="FE82" i="7"/>
  <c r="FE83" i="7"/>
  <c r="FE84" i="7"/>
  <c r="FE85" i="7"/>
  <c r="FE86" i="7"/>
  <c r="FE87" i="7"/>
  <c r="FE88" i="7"/>
  <c r="FE89" i="7"/>
  <c r="FE90" i="7"/>
  <c r="FE91" i="7"/>
  <c r="FE92" i="7"/>
  <c r="FE93" i="7"/>
  <c r="FE94" i="7"/>
  <c r="FE95" i="7"/>
  <c r="FE96" i="7"/>
  <c r="FE97" i="7"/>
  <c r="FE98" i="7"/>
  <c r="FE99" i="7"/>
  <c r="FE100" i="7"/>
  <c r="FE101" i="7"/>
  <c r="FE102" i="7"/>
  <c r="FE103" i="7"/>
  <c r="FE104" i="7"/>
  <c r="FE105" i="7"/>
  <c r="FE106" i="7"/>
  <c r="FE107" i="7"/>
  <c r="FE108" i="7"/>
  <c r="FE109" i="7"/>
  <c r="FE110" i="7"/>
  <c r="FE111" i="7"/>
  <c r="FE112" i="7"/>
  <c r="FE113" i="7"/>
  <c r="FE114" i="7"/>
  <c r="FE115" i="7"/>
  <c r="FE116" i="7"/>
  <c r="FE117" i="7"/>
  <c r="FE118" i="7"/>
  <c r="FE119" i="7"/>
  <c r="FE120" i="7"/>
  <c r="FE121" i="7"/>
  <c r="FE122" i="7"/>
  <c r="FE123" i="7"/>
  <c r="FE124" i="7"/>
  <c r="FE125" i="7"/>
  <c r="FE126" i="7"/>
  <c r="FE127" i="7"/>
  <c r="FE128" i="7"/>
  <c r="FE129" i="7"/>
  <c r="FE130" i="7"/>
  <c r="FE131" i="7"/>
  <c r="FE132" i="7"/>
  <c r="FE133" i="7"/>
  <c r="FE134" i="7"/>
  <c r="FE135" i="7"/>
  <c r="FE136" i="7"/>
  <c r="FE137" i="7"/>
  <c r="FE138" i="7"/>
  <c r="FE139" i="7"/>
  <c r="FE140" i="7"/>
  <c r="FE141" i="7"/>
  <c r="FE142" i="7"/>
  <c r="FE143" i="7"/>
  <c r="FE144" i="7"/>
  <c r="FE145" i="7"/>
  <c r="FE146" i="7"/>
  <c r="FE147" i="7"/>
  <c r="FE148" i="7"/>
  <c r="FE149" i="7"/>
  <c r="FE150" i="7"/>
  <c r="FE151" i="7"/>
  <c r="FE152" i="7"/>
  <c r="FE153" i="7"/>
  <c r="FE154" i="7"/>
  <c r="FE155" i="7"/>
  <c r="FE156" i="7"/>
  <c r="FE157" i="7"/>
  <c r="FE158" i="7"/>
  <c r="FE159" i="7"/>
  <c r="FE160" i="7"/>
  <c r="FE161" i="7"/>
  <c r="FE162" i="7"/>
  <c r="FE163" i="7"/>
  <c r="FE164" i="7"/>
  <c r="FE165" i="7"/>
  <c r="FE166" i="7"/>
  <c r="FE167" i="7"/>
  <c r="FE168" i="7"/>
  <c r="FE169" i="7"/>
  <c r="FE170" i="7"/>
  <c r="FE171" i="7"/>
  <c r="FE172" i="7"/>
  <c r="FE173" i="7"/>
  <c r="FE174" i="7"/>
  <c r="FE175" i="7"/>
  <c r="FE176" i="7"/>
  <c r="FE177" i="7"/>
  <c r="FE178" i="7"/>
  <c r="FE179" i="7"/>
  <c r="FE180" i="7"/>
  <c r="FE181" i="7"/>
  <c r="FE182" i="7"/>
  <c r="FE183" i="7"/>
  <c r="FE184" i="7"/>
  <c r="FE185" i="7"/>
  <c r="FE186" i="7"/>
  <c r="FE187" i="7"/>
  <c r="FE188" i="7"/>
  <c r="FE189" i="7"/>
  <c r="FE190" i="7"/>
  <c r="FE191" i="7"/>
  <c r="FE192" i="7"/>
  <c r="FE193" i="7"/>
  <c r="FE194" i="7"/>
  <c r="FE195" i="7"/>
  <c r="FE196" i="7"/>
  <c r="FE197" i="7"/>
  <c r="FE198" i="7"/>
  <c r="FE199" i="7"/>
  <c r="FE200" i="7"/>
  <c r="FE201" i="7"/>
  <c r="FE202" i="7"/>
  <c r="FE203" i="7"/>
  <c r="FE204" i="7"/>
  <c r="FE205" i="7"/>
  <c r="FE206" i="7"/>
  <c r="FE207" i="7"/>
  <c r="FE208" i="7"/>
  <c r="FE209" i="7"/>
  <c r="FE210" i="7"/>
  <c r="FE211" i="7"/>
  <c r="FE212" i="7"/>
  <c r="FE213" i="7"/>
  <c r="FE214" i="7"/>
  <c r="FE215" i="7"/>
  <c r="FE216" i="7"/>
  <c r="FE217" i="7"/>
  <c r="FE218" i="7"/>
  <c r="FE219" i="7"/>
  <c r="FE220" i="7"/>
  <c r="FE221" i="7"/>
  <c r="FE222" i="7"/>
  <c r="FE223" i="7"/>
  <c r="FE224" i="7"/>
  <c r="FE225" i="7"/>
  <c r="FE226" i="7"/>
  <c r="FE227" i="7"/>
  <c r="FE228" i="7"/>
  <c r="FE229" i="7"/>
  <c r="FE230" i="7"/>
  <c r="FE231" i="7"/>
  <c r="FE232" i="7"/>
  <c r="FE233" i="7"/>
  <c r="FE234" i="7"/>
  <c r="FE235" i="7"/>
  <c r="FE236" i="7"/>
  <c r="FE237" i="7"/>
  <c r="FE238" i="7"/>
  <c r="FE239" i="7"/>
  <c r="FE240" i="7"/>
  <c r="FE241" i="7"/>
  <c r="FE242" i="7"/>
  <c r="FE243" i="7"/>
  <c r="FE244" i="7"/>
  <c r="FE245" i="7"/>
  <c r="FE246" i="7"/>
  <c r="FE247" i="7"/>
  <c r="FE248" i="7"/>
  <c r="FE249" i="7"/>
  <c r="FE250" i="7"/>
  <c r="FE251" i="7"/>
  <c r="FE252" i="7"/>
  <c r="FE253" i="7"/>
  <c r="FE254" i="7"/>
  <c r="FE255" i="7"/>
  <c r="FE256" i="7"/>
  <c r="FE257" i="7"/>
  <c r="FE258" i="7"/>
  <c r="FE259" i="7"/>
  <c r="FE260" i="7"/>
  <c r="FE261" i="7"/>
  <c r="FE262" i="7"/>
  <c r="FE263" i="7"/>
  <c r="FE264" i="7"/>
  <c r="FE265" i="7"/>
  <c r="FE266" i="7"/>
  <c r="FE267" i="7"/>
  <c r="FE268" i="7"/>
  <c r="FE269" i="7"/>
  <c r="FE270" i="7"/>
  <c r="FE271" i="7"/>
  <c r="FE272" i="7"/>
  <c r="FE273" i="7"/>
  <c r="FE274" i="7"/>
  <c r="FE275" i="7"/>
  <c r="FE276" i="7"/>
  <c r="FE277" i="7"/>
  <c r="FE278" i="7"/>
  <c r="FE279" i="7"/>
  <c r="FE280" i="7"/>
  <c r="FE281" i="7"/>
  <c r="FE282" i="7"/>
  <c r="FE283" i="7"/>
  <c r="FE284" i="7"/>
  <c r="FE285" i="7"/>
  <c r="FE286" i="7"/>
  <c r="FE287" i="7"/>
  <c r="FE288" i="7"/>
  <c r="FE289" i="7"/>
  <c r="FE290" i="7"/>
  <c r="FE291" i="7"/>
  <c r="FE292" i="7"/>
  <c r="FE293" i="7"/>
  <c r="FE294" i="7"/>
  <c r="FE295" i="7"/>
  <c r="FE296" i="7"/>
  <c r="FE297" i="7"/>
  <c r="FE298" i="7"/>
  <c r="FE299" i="7"/>
  <c r="FE300" i="7"/>
  <c r="FE301" i="7"/>
  <c r="FE302" i="7"/>
  <c r="FE303" i="7"/>
  <c r="FE304" i="7"/>
  <c r="FE305" i="7"/>
  <c r="FE306" i="7"/>
  <c r="FE307" i="7"/>
  <c r="FE308" i="7"/>
  <c r="FE309" i="7"/>
  <c r="FE310" i="7"/>
  <c r="FE311" i="7"/>
  <c r="FE312" i="7"/>
  <c r="FE313" i="7"/>
  <c r="FE314" i="7"/>
  <c r="FE315" i="7"/>
  <c r="FE316" i="7"/>
  <c r="FE317" i="7"/>
  <c r="FE318" i="7"/>
  <c r="FE319" i="7"/>
  <c r="FE320" i="7"/>
  <c r="FE321" i="7"/>
  <c r="FE322" i="7"/>
  <c r="FE323" i="7"/>
  <c r="FE324" i="7"/>
  <c r="FE325" i="7"/>
  <c r="FD2" i="7"/>
  <c r="FD3" i="7"/>
  <c r="FD4" i="7"/>
  <c r="FD5" i="7"/>
  <c r="FD6" i="7"/>
  <c r="FD7" i="7"/>
  <c r="FD8" i="7"/>
  <c r="FD9" i="7"/>
  <c r="FD10" i="7"/>
  <c r="FD11" i="7"/>
  <c r="FD12" i="7"/>
  <c r="FD13" i="7"/>
  <c r="FD14" i="7"/>
  <c r="FD15" i="7"/>
  <c r="FD16" i="7"/>
  <c r="FD17" i="7"/>
  <c r="FD18" i="7"/>
  <c r="FD19" i="7"/>
  <c r="FD20" i="7"/>
  <c r="FD21" i="7"/>
  <c r="FD22" i="7"/>
  <c r="FD23" i="7"/>
  <c r="FD24" i="7"/>
  <c r="FD25" i="7"/>
  <c r="FD26" i="7"/>
  <c r="FD27" i="7"/>
  <c r="FD28" i="7"/>
  <c r="FD29" i="7"/>
  <c r="FD30" i="7"/>
  <c r="FD31" i="7"/>
  <c r="FD32" i="7"/>
  <c r="FD33" i="7"/>
  <c r="FD34" i="7"/>
  <c r="FD35" i="7"/>
  <c r="FD36" i="7"/>
  <c r="FD37" i="7"/>
  <c r="FD38" i="7"/>
  <c r="FD39" i="7"/>
  <c r="FD40" i="7"/>
  <c r="FD41" i="7"/>
  <c r="FD42" i="7"/>
  <c r="FD43" i="7"/>
  <c r="FD44" i="7"/>
  <c r="FD45" i="7"/>
  <c r="FD46" i="7"/>
  <c r="FD47" i="7"/>
  <c r="FD48" i="7"/>
  <c r="FD49" i="7"/>
  <c r="FD50" i="7"/>
  <c r="FD51" i="7"/>
  <c r="FD52" i="7"/>
  <c r="FD53" i="7"/>
  <c r="FD54" i="7"/>
  <c r="FD55" i="7"/>
  <c r="FD56" i="7"/>
  <c r="FD57" i="7"/>
  <c r="FD58" i="7"/>
  <c r="FD59" i="7"/>
  <c r="FD60" i="7"/>
  <c r="FD61" i="7"/>
  <c r="FD62" i="7"/>
  <c r="FD63" i="7"/>
  <c r="FD64" i="7"/>
  <c r="FD65" i="7"/>
  <c r="FD66" i="7"/>
  <c r="FD67" i="7"/>
  <c r="FD68" i="7"/>
  <c r="FD69" i="7"/>
  <c r="FD70" i="7"/>
  <c r="FD71" i="7"/>
  <c r="FD72" i="7"/>
  <c r="FD73" i="7"/>
  <c r="FD74" i="7"/>
  <c r="FD75" i="7"/>
  <c r="FD76" i="7"/>
  <c r="FD77" i="7"/>
  <c r="FD78" i="7"/>
  <c r="FD79" i="7"/>
  <c r="FD80" i="7"/>
  <c r="FD81" i="7"/>
  <c r="FD82" i="7"/>
  <c r="FD83" i="7"/>
  <c r="FD84" i="7"/>
  <c r="FD85" i="7"/>
  <c r="FD86" i="7"/>
  <c r="FD87" i="7"/>
  <c r="FD88" i="7"/>
  <c r="FD89" i="7"/>
  <c r="FD90" i="7"/>
  <c r="FD91" i="7"/>
  <c r="FD92" i="7"/>
  <c r="FD93" i="7"/>
  <c r="FD94" i="7"/>
  <c r="FD95" i="7"/>
  <c r="FD96" i="7"/>
  <c r="FD97" i="7"/>
  <c r="FD98" i="7"/>
  <c r="FD99" i="7"/>
  <c r="FD100" i="7"/>
  <c r="FD101" i="7"/>
  <c r="FD102" i="7"/>
  <c r="FD103" i="7"/>
  <c r="FD104" i="7"/>
  <c r="FD105" i="7"/>
  <c r="FD106" i="7"/>
  <c r="FD107" i="7"/>
  <c r="FD108" i="7"/>
  <c r="FD109" i="7"/>
  <c r="FD110" i="7"/>
  <c r="FD111" i="7"/>
  <c r="FD112" i="7"/>
  <c r="FD113" i="7"/>
  <c r="FD114" i="7"/>
  <c r="FD115" i="7"/>
  <c r="FD116" i="7"/>
  <c r="FD117" i="7"/>
  <c r="FD118" i="7"/>
  <c r="FD119" i="7"/>
  <c r="FD120" i="7"/>
  <c r="FD121" i="7"/>
  <c r="FD122" i="7"/>
  <c r="FD123" i="7"/>
  <c r="FD124" i="7"/>
  <c r="FD125" i="7"/>
  <c r="FD126" i="7"/>
  <c r="FD127" i="7"/>
  <c r="FD128" i="7"/>
  <c r="FD129" i="7"/>
  <c r="FD130" i="7"/>
  <c r="FD131" i="7"/>
  <c r="FD132" i="7"/>
  <c r="FD133" i="7"/>
  <c r="FD134" i="7"/>
  <c r="FD135" i="7"/>
  <c r="FD136" i="7"/>
  <c r="FD137" i="7"/>
  <c r="FD138" i="7"/>
  <c r="FD139" i="7"/>
  <c r="FD140" i="7"/>
  <c r="FD141" i="7"/>
  <c r="FD142" i="7"/>
  <c r="FD143" i="7"/>
  <c r="FD144" i="7"/>
  <c r="FD145" i="7"/>
  <c r="FD146" i="7"/>
  <c r="FD147" i="7"/>
  <c r="FD148" i="7"/>
  <c r="FD149" i="7"/>
  <c r="FD150" i="7"/>
  <c r="FD151" i="7"/>
  <c r="FD152" i="7"/>
  <c r="FD153" i="7"/>
  <c r="FD154" i="7"/>
  <c r="FD155" i="7"/>
  <c r="FD156" i="7"/>
  <c r="FD157" i="7"/>
  <c r="FD158" i="7"/>
  <c r="FD159" i="7"/>
  <c r="FD160" i="7"/>
  <c r="FD161" i="7"/>
  <c r="FD162" i="7"/>
  <c r="FD163" i="7"/>
  <c r="FD164" i="7"/>
  <c r="FD165" i="7"/>
  <c r="FD166" i="7"/>
  <c r="FD167" i="7"/>
  <c r="FD168" i="7"/>
  <c r="FD169" i="7"/>
  <c r="FD170" i="7"/>
  <c r="FD171" i="7"/>
  <c r="FD172" i="7"/>
  <c r="FD173" i="7"/>
  <c r="FD174" i="7"/>
  <c r="FD175" i="7"/>
  <c r="FD176" i="7"/>
  <c r="FD177" i="7"/>
  <c r="FD178" i="7"/>
  <c r="FD179" i="7"/>
  <c r="FD180" i="7"/>
  <c r="FD181" i="7"/>
  <c r="FD182" i="7"/>
  <c r="FD183" i="7"/>
  <c r="FD184" i="7"/>
  <c r="FD185" i="7"/>
  <c r="FD186" i="7"/>
  <c r="FD187" i="7"/>
  <c r="FD188" i="7"/>
  <c r="FD189" i="7"/>
  <c r="FD190" i="7"/>
  <c r="FD191" i="7"/>
  <c r="FD192" i="7"/>
  <c r="FD193" i="7"/>
  <c r="FD194" i="7"/>
  <c r="FD195" i="7"/>
  <c r="FD196" i="7"/>
  <c r="FD197" i="7"/>
  <c r="FD198" i="7"/>
  <c r="FD199" i="7"/>
  <c r="FD200" i="7"/>
  <c r="FD201" i="7"/>
  <c r="FD202" i="7"/>
  <c r="FD203" i="7"/>
  <c r="FD204" i="7"/>
  <c r="FD205" i="7"/>
  <c r="FD206" i="7"/>
  <c r="FD207" i="7"/>
  <c r="FD208" i="7"/>
  <c r="FD209" i="7"/>
  <c r="FD210" i="7"/>
  <c r="FD211" i="7"/>
  <c r="FD212" i="7"/>
  <c r="FD213" i="7"/>
  <c r="FD214" i="7"/>
  <c r="FD215" i="7"/>
  <c r="FD216" i="7"/>
  <c r="FD217" i="7"/>
  <c r="FD218" i="7"/>
  <c r="FD219" i="7"/>
  <c r="FD220" i="7"/>
  <c r="FD221" i="7"/>
  <c r="FD222" i="7"/>
  <c r="FD223" i="7"/>
  <c r="FD224" i="7"/>
  <c r="FD225" i="7"/>
  <c r="FD226" i="7"/>
  <c r="FD227" i="7"/>
  <c r="FD228" i="7"/>
  <c r="FD229" i="7"/>
  <c r="FD230" i="7"/>
  <c r="FD231" i="7"/>
  <c r="FD232" i="7"/>
  <c r="FD233" i="7"/>
  <c r="FD234" i="7"/>
  <c r="FD235" i="7"/>
  <c r="FD236" i="7"/>
  <c r="FD237" i="7"/>
  <c r="FD238" i="7"/>
  <c r="FD239" i="7"/>
  <c r="FD240" i="7"/>
  <c r="FD241" i="7"/>
  <c r="FD242" i="7"/>
  <c r="FD243" i="7"/>
  <c r="FD244" i="7"/>
  <c r="FD245" i="7"/>
  <c r="FD246" i="7"/>
  <c r="FD247" i="7"/>
  <c r="FD248" i="7"/>
  <c r="FD249" i="7"/>
  <c r="FD250" i="7"/>
  <c r="FD251" i="7"/>
  <c r="FD252" i="7"/>
  <c r="FD253" i="7"/>
  <c r="FD254" i="7"/>
  <c r="FD255" i="7"/>
  <c r="FD256" i="7"/>
  <c r="FD257" i="7"/>
  <c r="FD258" i="7"/>
  <c r="FD259" i="7"/>
  <c r="FD260" i="7"/>
  <c r="FD261" i="7"/>
  <c r="FD262" i="7"/>
  <c r="FD263" i="7"/>
  <c r="FD264" i="7"/>
  <c r="FD265" i="7"/>
  <c r="FD266" i="7"/>
  <c r="FD267" i="7"/>
  <c r="FD268" i="7"/>
  <c r="FD269" i="7"/>
  <c r="FD270" i="7"/>
  <c r="FD271" i="7"/>
  <c r="FD272" i="7"/>
  <c r="FD273" i="7"/>
  <c r="FD274" i="7"/>
  <c r="FD275" i="7"/>
  <c r="FD276" i="7"/>
  <c r="FD277" i="7"/>
  <c r="FD278" i="7"/>
  <c r="FD279" i="7"/>
  <c r="FD280" i="7"/>
  <c r="FD281" i="7"/>
  <c r="FD282" i="7"/>
  <c r="FD283" i="7"/>
  <c r="FD284" i="7"/>
  <c r="FD285" i="7"/>
  <c r="FD286" i="7"/>
  <c r="FD287" i="7"/>
  <c r="FD288" i="7"/>
  <c r="FD289" i="7"/>
  <c r="FD290" i="7"/>
  <c r="FD291" i="7"/>
  <c r="FD292" i="7"/>
  <c r="FD293" i="7"/>
  <c r="FD294" i="7"/>
  <c r="FD295" i="7"/>
  <c r="FD296" i="7"/>
  <c r="FD297" i="7"/>
  <c r="FD298" i="7"/>
  <c r="FD299" i="7"/>
  <c r="FD300" i="7"/>
  <c r="FD301" i="7"/>
  <c r="FD302" i="7"/>
  <c r="FD303" i="7"/>
  <c r="FD304" i="7"/>
  <c r="FD305" i="7"/>
  <c r="FD306" i="7"/>
  <c r="FD307" i="7"/>
  <c r="FD308" i="7"/>
  <c r="FD309" i="7"/>
  <c r="FD310" i="7"/>
  <c r="FD311" i="7"/>
  <c r="FD312" i="7"/>
  <c r="FD313" i="7"/>
  <c r="FD314" i="7"/>
  <c r="FD315" i="7"/>
  <c r="FD316" i="7"/>
  <c r="FD317" i="7"/>
  <c r="FD318" i="7"/>
  <c r="FD319" i="7"/>
  <c r="FD320" i="7"/>
  <c r="FD321" i="7"/>
  <c r="FD322" i="7"/>
  <c r="FD323" i="7"/>
  <c r="FD324" i="7"/>
  <c r="FD325" i="7"/>
  <c r="FC2" i="7"/>
  <c r="FC3" i="7"/>
  <c r="FC4" i="7"/>
  <c r="FC5" i="7"/>
  <c r="FC6" i="7"/>
  <c r="FC7" i="7"/>
  <c r="FC8" i="7"/>
  <c r="FC9" i="7"/>
  <c r="FC10" i="7"/>
  <c r="FC11" i="7"/>
  <c r="FC12" i="7"/>
  <c r="FC13" i="7"/>
  <c r="FC14" i="7"/>
  <c r="FC15" i="7"/>
  <c r="FC16" i="7"/>
  <c r="FC17" i="7"/>
  <c r="FC18" i="7"/>
  <c r="FC19" i="7"/>
  <c r="FC20" i="7"/>
  <c r="FC21" i="7"/>
  <c r="FC22" i="7"/>
  <c r="FC23" i="7"/>
  <c r="FC24" i="7"/>
  <c r="FC25" i="7"/>
  <c r="FC26" i="7"/>
  <c r="FC27" i="7"/>
  <c r="FC28" i="7"/>
  <c r="FC29" i="7"/>
  <c r="FC30" i="7"/>
  <c r="FC31" i="7"/>
  <c r="FC32" i="7"/>
  <c r="FC33" i="7"/>
  <c r="FC34" i="7"/>
  <c r="FC35" i="7"/>
  <c r="FC36" i="7"/>
  <c r="FC37" i="7"/>
  <c r="FC38" i="7"/>
  <c r="FC39" i="7"/>
  <c r="FC40" i="7"/>
  <c r="FC41" i="7"/>
  <c r="FC42" i="7"/>
  <c r="FC43" i="7"/>
  <c r="FC44" i="7"/>
  <c r="FC45" i="7"/>
  <c r="FC46" i="7"/>
  <c r="FC47" i="7"/>
  <c r="FC48" i="7"/>
  <c r="FC49" i="7"/>
  <c r="FC50" i="7"/>
  <c r="FC51" i="7"/>
  <c r="FC52" i="7"/>
  <c r="FC53" i="7"/>
  <c r="FC54" i="7"/>
  <c r="FC55" i="7"/>
  <c r="FC56" i="7"/>
  <c r="FC57" i="7"/>
  <c r="FC58" i="7"/>
  <c r="FC59" i="7"/>
  <c r="FC60" i="7"/>
  <c r="FC61" i="7"/>
  <c r="FC62" i="7"/>
  <c r="FC63" i="7"/>
  <c r="FC64" i="7"/>
  <c r="FC65" i="7"/>
  <c r="FC66" i="7"/>
  <c r="FC67" i="7"/>
  <c r="FC68" i="7"/>
  <c r="FC69" i="7"/>
  <c r="FC70" i="7"/>
  <c r="FC71" i="7"/>
  <c r="FC72" i="7"/>
  <c r="FC73" i="7"/>
  <c r="FC74" i="7"/>
  <c r="FC75" i="7"/>
  <c r="FC76" i="7"/>
  <c r="FC77" i="7"/>
  <c r="FC78" i="7"/>
  <c r="FC79" i="7"/>
  <c r="FC80" i="7"/>
  <c r="FC81" i="7"/>
  <c r="FC82" i="7"/>
  <c r="FC83" i="7"/>
  <c r="FC84" i="7"/>
  <c r="FC85" i="7"/>
  <c r="FC86" i="7"/>
  <c r="FC87" i="7"/>
  <c r="FC88" i="7"/>
  <c r="FC89" i="7"/>
  <c r="FC90" i="7"/>
  <c r="FC91" i="7"/>
  <c r="FC92" i="7"/>
  <c r="FC93" i="7"/>
  <c r="FC94" i="7"/>
  <c r="FC95" i="7"/>
  <c r="FC96" i="7"/>
  <c r="FC97" i="7"/>
  <c r="FC98" i="7"/>
  <c r="FC99" i="7"/>
  <c r="FC100" i="7"/>
  <c r="FC101" i="7"/>
  <c r="FC102" i="7"/>
  <c r="FC103" i="7"/>
  <c r="FC104" i="7"/>
  <c r="FC105" i="7"/>
  <c r="FC106" i="7"/>
  <c r="FC107" i="7"/>
  <c r="FC108" i="7"/>
  <c r="FC109" i="7"/>
  <c r="FC110" i="7"/>
  <c r="FC111" i="7"/>
  <c r="FC112" i="7"/>
  <c r="FC113" i="7"/>
  <c r="FC114" i="7"/>
  <c r="FC115" i="7"/>
  <c r="FC116" i="7"/>
  <c r="FC117" i="7"/>
  <c r="FC118" i="7"/>
  <c r="FC119" i="7"/>
  <c r="FC120" i="7"/>
  <c r="FC121" i="7"/>
  <c r="FC122" i="7"/>
  <c r="FC123" i="7"/>
  <c r="FC124" i="7"/>
  <c r="FC125" i="7"/>
  <c r="FC126" i="7"/>
  <c r="FC127" i="7"/>
  <c r="FC128" i="7"/>
  <c r="FC129" i="7"/>
  <c r="FC130" i="7"/>
  <c r="FC131" i="7"/>
  <c r="FC132" i="7"/>
  <c r="FC133" i="7"/>
  <c r="FC134" i="7"/>
  <c r="FC135" i="7"/>
  <c r="FC136" i="7"/>
  <c r="FC137" i="7"/>
  <c r="FC138" i="7"/>
  <c r="FC139" i="7"/>
  <c r="FC140" i="7"/>
  <c r="FC141" i="7"/>
  <c r="FC142" i="7"/>
  <c r="FC143" i="7"/>
  <c r="FC144" i="7"/>
  <c r="FC145" i="7"/>
  <c r="FC146" i="7"/>
  <c r="FC147" i="7"/>
  <c r="FC148" i="7"/>
  <c r="FC149" i="7"/>
  <c r="FC150" i="7"/>
  <c r="FC151" i="7"/>
  <c r="FC152" i="7"/>
  <c r="FC153" i="7"/>
  <c r="FC154" i="7"/>
  <c r="FC155" i="7"/>
  <c r="FC156" i="7"/>
  <c r="FC157" i="7"/>
  <c r="FC158" i="7"/>
  <c r="FC159" i="7"/>
  <c r="FC160" i="7"/>
  <c r="FC161" i="7"/>
  <c r="FC162" i="7"/>
  <c r="FC163" i="7"/>
  <c r="FC164" i="7"/>
  <c r="FC165" i="7"/>
  <c r="FC166" i="7"/>
  <c r="FC167" i="7"/>
  <c r="FC168" i="7"/>
  <c r="FC169" i="7"/>
  <c r="FC170" i="7"/>
  <c r="FC171" i="7"/>
  <c r="FC172" i="7"/>
  <c r="FC173" i="7"/>
  <c r="FC174" i="7"/>
  <c r="FC175" i="7"/>
  <c r="FC176" i="7"/>
  <c r="FC177" i="7"/>
  <c r="FC178" i="7"/>
  <c r="FC179" i="7"/>
  <c r="FC180" i="7"/>
  <c r="FC181" i="7"/>
  <c r="FC182" i="7"/>
  <c r="FC183" i="7"/>
  <c r="FC184" i="7"/>
  <c r="FC185" i="7"/>
  <c r="FC186" i="7"/>
  <c r="FC187" i="7"/>
  <c r="FC188" i="7"/>
  <c r="FC189" i="7"/>
  <c r="FC190" i="7"/>
  <c r="FC191" i="7"/>
  <c r="FC192" i="7"/>
  <c r="FC193" i="7"/>
  <c r="FC194" i="7"/>
  <c r="FC195" i="7"/>
  <c r="FC196" i="7"/>
  <c r="FC197" i="7"/>
  <c r="FC198" i="7"/>
  <c r="FC199" i="7"/>
  <c r="FC200" i="7"/>
  <c r="FC201" i="7"/>
  <c r="FC202" i="7"/>
  <c r="FC203" i="7"/>
  <c r="FC204" i="7"/>
  <c r="FC205" i="7"/>
  <c r="FC206" i="7"/>
  <c r="FC207" i="7"/>
  <c r="FC208" i="7"/>
  <c r="FC209" i="7"/>
  <c r="FC210" i="7"/>
  <c r="FC211" i="7"/>
  <c r="FC212" i="7"/>
  <c r="FC213" i="7"/>
  <c r="FC214" i="7"/>
  <c r="FC215" i="7"/>
  <c r="FC216" i="7"/>
  <c r="FC217" i="7"/>
  <c r="FC218" i="7"/>
  <c r="FC219" i="7"/>
  <c r="FC220" i="7"/>
  <c r="FC221" i="7"/>
  <c r="FC222" i="7"/>
  <c r="FC223" i="7"/>
  <c r="FC224" i="7"/>
  <c r="FC225" i="7"/>
  <c r="FC226" i="7"/>
  <c r="FC227" i="7"/>
  <c r="FC228" i="7"/>
  <c r="FC229" i="7"/>
  <c r="FC230" i="7"/>
  <c r="FC231" i="7"/>
  <c r="FC232" i="7"/>
  <c r="FC233" i="7"/>
  <c r="FC234" i="7"/>
  <c r="FC235" i="7"/>
  <c r="FC236" i="7"/>
  <c r="FC237" i="7"/>
  <c r="FC238" i="7"/>
  <c r="FC239" i="7"/>
  <c r="FC240" i="7"/>
  <c r="FC241" i="7"/>
  <c r="FC242" i="7"/>
  <c r="FC243" i="7"/>
  <c r="FC244" i="7"/>
  <c r="FC245" i="7"/>
  <c r="FC246" i="7"/>
  <c r="FC247" i="7"/>
  <c r="FC248" i="7"/>
  <c r="FC249" i="7"/>
  <c r="FC250" i="7"/>
  <c r="FC251" i="7"/>
  <c r="FC252" i="7"/>
  <c r="FC253" i="7"/>
  <c r="FC254" i="7"/>
  <c r="FC255" i="7"/>
  <c r="FC256" i="7"/>
  <c r="FC257" i="7"/>
  <c r="FC258" i="7"/>
  <c r="FC259" i="7"/>
  <c r="FC260" i="7"/>
  <c r="FC261" i="7"/>
  <c r="FC262" i="7"/>
  <c r="FC263" i="7"/>
  <c r="FC264" i="7"/>
  <c r="FC265" i="7"/>
  <c r="FC266" i="7"/>
  <c r="FC267" i="7"/>
  <c r="FC268" i="7"/>
  <c r="FC269" i="7"/>
  <c r="FC270" i="7"/>
  <c r="FC271" i="7"/>
  <c r="FC272" i="7"/>
  <c r="FC273" i="7"/>
  <c r="FC274" i="7"/>
  <c r="FC275" i="7"/>
  <c r="FC276" i="7"/>
  <c r="FC277" i="7"/>
  <c r="FC278" i="7"/>
  <c r="FC279" i="7"/>
  <c r="FC280" i="7"/>
  <c r="FC281" i="7"/>
  <c r="FC282" i="7"/>
  <c r="FC283" i="7"/>
  <c r="FC284" i="7"/>
  <c r="FC285" i="7"/>
  <c r="FC286" i="7"/>
  <c r="FC287" i="7"/>
  <c r="FC288" i="7"/>
  <c r="FC289" i="7"/>
  <c r="FC290" i="7"/>
  <c r="FC291" i="7"/>
  <c r="FC292" i="7"/>
  <c r="FC293" i="7"/>
  <c r="FC294" i="7"/>
  <c r="FC295" i="7"/>
  <c r="FC296" i="7"/>
  <c r="FC297" i="7"/>
  <c r="FC298" i="7"/>
  <c r="FC299" i="7"/>
  <c r="FC300" i="7"/>
  <c r="FC301" i="7"/>
  <c r="FC302" i="7"/>
  <c r="FC303" i="7"/>
  <c r="FC304" i="7"/>
  <c r="FC305" i="7"/>
  <c r="FC306" i="7"/>
  <c r="FC307" i="7"/>
  <c r="FC308" i="7"/>
  <c r="FC309" i="7"/>
  <c r="FC310" i="7"/>
  <c r="FC311" i="7"/>
  <c r="FC312" i="7"/>
  <c r="FC313" i="7"/>
  <c r="FC314" i="7"/>
  <c r="FC315" i="7"/>
  <c r="FC316" i="7"/>
  <c r="FC317" i="7"/>
  <c r="FC318" i="7"/>
  <c r="FC319" i="7"/>
  <c r="FC320" i="7"/>
  <c r="FC321" i="7"/>
  <c r="FC322" i="7"/>
  <c r="FC323" i="7"/>
  <c r="FC324" i="7"/>
  <c r="FC325" i="7"/>
  <c r="FB2" i="7"/>
  <c r="FB3" i="7"/>
  <c r="FB4" i="7"/>
  <c r="FB5" i="7"/>
  <c r="FB6" i="7"/>
  <c r="FB7" i="7"/>
  <c r="FB8" i="7"/>
  <c r="FB9" i="7"/>
  <c r="FB10" i="7"/>
  <c r="FB11" i="7"/>
  <c r="FB12" i="7"/>
  <c r="FB13" i="7"/>
  <c r="FB14" i="7"/>
  <c r="FB15" i="7"/>
  <c r="FB16" i="7"/>
  <c r="FB17" i="7"/>
  <c r="FB18" i="7"/>
  <c r="FB19" i="7"/>
  <c r="FB20" i="7"/>
  <c r="FB21" i="7"/>
  <c r="FB22" i="7"/>
  <c r="FB23" i="7"/>
  <c r="FB24" i="7"/>
  <c r="FB25" i="7"/>
  <c r="FB26" i="7"/>
  <c r="FB27" i="7"/>
  <c r="FB28" i="7"/>
  <c r="FB29" i="7"/>
  <c r="FB30" i="7"/>
  <c r="FB31" i="7"/>
  <c r="FB32" i="7"/>
  <c r="FB33" i="7"/>
  <c r="FB34" i="7"/>
  <c r="FB35" i="7"/>
  <c r="FB36" i="7"/>
  <c r="FB37" i="7"/>
  <c r="FB38" i="7"/>
  <c r="FB39" i="7"/>
  <c r="FB40" i="7"/>
  <c r="FB41" i="7"/>
  <c r="FB42" i="7"/>
  <c r="FB43" i="7"/>
  <c r="FB44" i="7"/>
  <c r="FB45" i="7"/>
  <c r="FB46" i="7"/>
  <c r="FB47" i="7"/>
  <c r="FB48" i="7"/>
  <c r="FB49" i="7"/>
  <c r="FB50" i="7"/>
  <c r="FB51" i="7"/>
  <c r="FB52" i="7"/>
  <c r="FB53" i="7"/>
  <c r="FB54" i="7"/>
  <c r="FB55" i="7"/>
  <c r="FB56" i="7"/>
  <c r="FB57" i="7"/>
  <c r="FB58" i="7"/>
  <c r="FB59" i="7"/>
  <c r="FB60" i="7"/>
  <c r="FB61" i="7"/>
  <c r="FB62" i="7"/>
  <c r="FB63" i="7"/>
  <c r="FB64" i="7"/>
  <c r="FB65" i="7"/>
  <c r="FB66" i="7"/>
  <c r="FB67" i="7"/>
  <c r="FB68" i="7"/>
  <c r="FB69" i="7"/>
  <c r="FB70" i="7"/>
  <c r="FB71" i="7"/>
  <c r="FB72" i="7"/>
  <c r="FB73" i="7"/>
  <c r="FB74" i="7"/>
  <c r="FB75" i="7"/>
  <c r="FB76" i="7"/>
  <c r="FB77" i="7"/>
  <c r="FB78" i="7"/>
  <c r="FB79" i="7"/>
  <c r="FB80" i="7"/>
  <c r="FB81" i="7"/>
  <c r="FB82" i="7"/>
  <c r="FB83" i="7"/>
  <c r="FB84" i="7"/>
  <c r="FB85" i="7"/>
  <c r="FB86" i="7"/>
  <c r="FB87" i="7"/>
  <c r="FB88" i="7"/>
  <c r="FB89" i="7"/>
  <c r="FB90" i="7"/>
  <c r="FB91" i="7"/>
  <c r="FB92" i="7"/>
  <c r="FB93" i="7"/>
  <c r="FB94" i="7"/>
  <c r="FB95" i="7"/>
  <c r="FB96" i="7"/>
  <c r="FB97" i="7"/>
  <c r="FB98" i="7"/>
  <c r="FB99" i="7"/>
  <c r="FB100" i="7"/>
  <c r="FB101" i="7"/>
  <c r="FB102" i="7"/>
  <c r="FB103" i="7"/>
  <c r="FB104" i="7"/>
  <c r="FB105" i="7"/>
  <c r="FB106" i="7"/>
  <c r="FB107" i="7"/>
  <c r="FB108" i="7"/>
  <c r="FB109" i="7"/>
  <c r="FB110" i="7"/>
  <c r="FB111" i="7"/>
  <c r="FB112" i="7"/>
  <c r="FB113" i="7"/>
  <c r="FB114" i="7"/>
  <c r="FB115" i="7"/>
  <c r="FB116" i="7"/>
  <c r="FB117" i="7"/>
  <c r="FB118" i="7"/>
  <c r="FB119" i="7"/>
  <c r="FB120" i="7"/>
  <c r="FB121" i="7"/>
  <c r="FB122" i="7"/>
  <c r="FB123" i="7"/>
  <c r="FB124" i="7"/>
  <c r="FB125" i="7"/>
  <c r="FB126" i="7"/>
  <c r="FB127" i="7"/>
  <c r="FB128" i="7"/>
  <c r="FB129" i="7"/>
  <c r="FB130" i="7"/>
  <c r="FB131" i="7"/>
  <c r="FB132" i="7"/>
  <c r="FB133" i="7"/>
  <c r="FB134" i="7"/>
  <c r="FB135" i="7"/>
  <c r="FB136" i="7"/>
  <c r="FB137" i="7"/>
  <c r="FB138" i="7"/>
  <c r="FB139" i="7"/>
  <c r="FB140" i="7"/>
  <c r="FB141" i="7"/>
  <c r="FB142" i="7"/>
  <c r="FB143" i="7"/>
  <c r="FB144" i="7"/>
  <c r="FB145" i="7"/>
  <c r="FB146" i="7"/>
  <c r="FB147" i="7"/>
  <c r="FB148" i="7"/>
  <c r="FB149" i="7"/>
  <c r="FB150" i="7"/>
  <c r="FB151" i="7"/>
  <c r="FB152" i="7"/>
  <c r="FB153" i="7"/>
  <c r="FB154" i="7"/>
  <c r="FB155" i="7"/>
  <c r="FB156" i="7"/>
  <c r="FB157" i="7"/>
  <c r="FB158" i="7"/>
  <c r="FB159" i="7"/>
  <c r="FB160" i="7"/>
  <c r="FB161" i="7"/>
  <c r="FB162" i="7"/>
  <c r="FB163" i="7"/>
  <c r="FB164" i="7"/>
  <c r="FB165" i="7"/>
  <c r="FB166" i="7"/>
  <c r="FB167" i="7"/>
  <c r="FB168" i="7"/>
  <c r="FB169" i="7"/>
  <c r="FB170" i="7"/>
  <c r="FB171" i="7"/>
  <c r="FB172" i="7"/>
  <c r="FB173" i="7"/>
  <c r="FB174" i="7"/>
  <c r="FB175" i="7"/>
  <c r="FB176" i="7"/>
  <c r="FB177" i="7"/>
  <c r="FB178" i="7"/>
  <c r="FB179" i="7"/>
  <c r="FB180" i="7"/>
  <c r="FB181" i="7"/>
  <c r="FB182" i="7"/>
  <c r="FB183" i="7"/>
  <c r="FB184" i="7"/>
  <c r="FB185" i="7"/>
  <c r="FB186" i="7"/>
  <c r="FB187" i="7"/>
  <c r="FB188" i="7"/>
  <c r="FB189" i="7"/>
  <c r="FB190" i="7"/>
  <c r="FB191" i="7"/>
  <c r="FB192" i="7"/>
  <c r="FB193" i="7"/>
  <c r="FB194" i="7"/>
  <c r="FB195" i="7"/>
  <c r="FB196" i="7"/>
  <c r="FB197" i="7"/>
  <c r="FB198" i="7"/>
  <c r="FB199" i="7"/>
  <c r="FB200" i="7"/>
  <c r="FB201" i="7"/>
  <c r="FB202" i="7"/>
  <c r="FB203" i="7"/>
  <c r="FB204" i="7"/>
  <c r="FB205" i="7"/>
  <c r="FB206" i="7"/>
  <c r="FB207" i="7"/>
  <c r="FB208" i="7"/>
  <c r="FB209" i="7"/>
  <c r="FB210" i="7"/>
  <c r="FB211" i="7"/>
  <c r="FB212" i="7"/>
  <c r="FB213" i="7"/>
  <c r="FB214" i="7"/>
  <c r="FB215" i="7"/>
  <c r="FB216" i="7"/>
  <c r="FB217" i="7"/>
  <c r="FB218" i="7"/>
  <c r="FB219" i="7"/>
  <c r="FB220" i="7"/>
  <c r="FB221" i="7"/>
  <c r="FB222" i="7"/>
  <c r="FB223" i="7"/>
  <c r="FB224" i="7"/>
  <c r="FB225" i="7"/>
  <c r="FB226" i="7"/>
  <c r="FB227" i="7"/>
  <c r="FB228" i="7"/>
  <c r="FB229" i="7"/>
  <c r="FB230" i="7"/>
  <c r="FB231" i="7"/>
  <c r="FB232" i="7"/>
  <c r="FB233" i="7"/>
  <c r="FB234" i="7"/>
  <c r="FB235" i="7"/>
  <c r="FB236" i="7"/>
  <c r="FB237" i="7"/>
  <c r="FB238" i="7"/>
  <c r="FB239" i="7"/>
  <c r="FB240" i="7"/>
  <c r="FB241" i="7"/>
  <c r="FB242" i="7"/>
  <c r="FB243" i="7"/>
  <c r="FB244" i="7"/>
  <c r="FB245" i="7"/>
  <c r="FB246" i="7"/>
  <c r="FB247" i="7"/>
  <c r="FB248" i="7"/>
  <c r="FB249" i="7"/>
  <c r="FB250" i="7"/>
  <c r="FB251" i="7"/>
  <c r="FB252" i="7"/>
  <c r="FB253" i="7"/>
  <c r="FB254" i="7"/>
  <c r="FB255" i="7"/>
  <c r="FB256" i="7"/>
  <c r="FB257" i="7"/>
  <c r="FB258" i="7"/>
  <c r="FB259" i="7"/>
  <c r="FB260" i="7"/>
  <c r="FB261" i="7"/>
  <c r="FB262" i="7"/>
  <c r="FB263" i="7"/>
  <c r="FB264" i="7"/>
  <c r="FB265" i="7"/>
  <c r="FB266" i="7"/>
  <c r="FB267" i="7"/>
  <c r="FB268" i="7"/>
  <c r="FB269" i="7"/>
  <c r="FB270" i="7"/>
  <c r="FB271" i="7"/>
  <c r="FB272" i="7"/>
  <c r="FB273" i="7"/>
  <c r="FB274" i="7"/>
  <c r="FB275" i="7"/>
  <c r="FB276" i="7"/>
  <c r="FB277" i="7"/>
  <c r="FB278" i="7"/>
  <c r="FB279" i="7"/>
  <c r="FB280" i="7"/>
  <c r="FB281" i="7"/>
  <c r="FB282" i="7"/>
  <c r="FB283" i="7"/>
  <c r="FB284" i="7"/>
  <c r="FB285" i="7"/>
  <c r="FB286" i="7"/>
  <c r="FB287" i="7"/>
  <c r="FB288" i="7"/>
  <c r="FB289" i="7"/>
  <c r="FB290" i="7"/>
  <c r="FB291" i="7"/>
  <c r="FB292" i="7"/>
  <c r="FB293" i="7"/>
  <c r="FB294" i="7"/>
  <c r="FB295" i="7"/>
  <c r="FB296" i="7"/>
  <c r="FB297" i="7"/>
  <c r="FB298" i="7"/>
  <c r="FB299" i="7"/>
  <c r="FB300" i="7"/>
  <c r="FB301" i="7"/>
  <c r="FB302" i="7"/>
  <c r="FB303" i="7"/>
  <c r="FB304" i="7"/>
  <c r="FB305" i="7"/>
  <c r="FB306" i="7"/>
  <c r="FB307" i="7"/>
  <c r="FB308" i="7"/>
  <c r="FB309" i="7"/>
  <c r="FB310" i="7"/>
  <c r="FB311" i="7"/>
  <c r="FB312" i="7"/>
  <c r="FB313" i="7"/>
  <c r="FB314" i="7"/>
  <c r="FB315" i="7"/>
  <c r="FB316" i="7"/>
  <c r="FB317" i="7"/>
  <c r="FB318" i="7"/>
  <c r="FB319" i="7"/>
  <c r="FB320" i="7"/>
  <c r="FB321" i="7"/>
  <c r="FB322" i="7"/>
  <c r="FB323" i="7"/>
  <c r="FB324" i="7"/>
  <c r="FB325" i="7"/>
  <c r="FA2" i="7"/>
  <c r="FA3" i="7"/>
  <c r="FA4" i="7"/>
  <c r="FA5" i="7"/>
  <c r="FA6" i="7"/>
  <c r="FA7" i="7"/>
  <c r="FA8" i="7"/>
  <c r="FA9" i="7"/>
  <c r="FA10" i="7"/>
  <c r="FA11" i="7"/>
  <c r="FA12" i="7"/>
  <c r="FA13" i="7"/>
  <c r="FA14" i="7"/>
  <c r="FA15" i="7"/>
  <c r="FA16" i="7"/>
  <c r="FA17" i="7"/>
  <c r="FA18" i="7"/>
  <c r="FA19" i="7"/>
  <c r="FA20" i="7"/>
  <c r="FA21" i="7"/>
  <c r="FA22" i="7"/>
  <c r="FA23" i="7"/>
  <c r="FA24" i="7"/>
  <c r="FA25" i="7"/>
  <c r="FA26" i="7"/>
  <c r="FA27" i="7"/>
  <c r="FA28" i="7"/>
  <c r="FA29" i="7"/>
  <c r="FA30" i="7"/>
  <c r="FA31" i="7"/>
  <c r="FA32" i="7"/>
  <c r="FA33" i="7"/>
  <c r="FA34" i="7"/>
  <c r="FA35" i="7"/>
  <c r="FA36" i="7"/>
  <c r="FA37" i="7"/>
  <c r="FA38" i="7"/>
  <c r="FA39" i="7"/>
  <c r="FA40" i="7"/>
  <c r="FA41" i="7"/>
  <c r="FA42" i="7"/>
  <c r="FA43" i="7"/>
  <c r="FA44" i="7"/>
  <c r="FA45" i="7"/>
  <c r="FA46" i="7"/>
  <c r="FA47" i="7"/>
  <c r="FA48" i="7"/>
  <c r="FA49" i="7"/>
  <c r="FA50" i="7"/>
  <c r="FA51" i="7"/>
  <c r="FA52" i="7"/>
  <c r="FA53" i="7"/>
  <c r="FA54" i="7"/>
  <c r="FA55" i="7"/>
  <c r="FA56" i="7"/>
  <c r="FA57" i="7"/>
  <c r="FA58" i="7"/>
  <c r="FA59" i="7"/>
  <c r="FA60" i="7"/>
  <c r="FA61" i="7"/>
  <c r="FA62" i="7"/>
  <c r="FA63" i="7"/>
  <c r="FA64" i="7"/>
  <c r="FA65" i="7"/>
  <c r="FA66" i="7"/>
  <c r="FA67" i="7"/>
  <c r="FA68" i="7"/>
  <c r="FA69" i="7"/>
  <c r="FA70" i="7"/>
  <c r="FA71" i="7"/>
  <c r="FA72" i="7"/>
  <c r="FA73" i="7"/>
  <c r="FA74" i="7"/>
  <c r="FA75" i="7"/>
  <c r="FA76" i="7"/>
  <c r="FA77" i="7"/>
  <c r="FA78" i="7"/>
  <c r="FA79" i="7"/>
  <c r="FA80" i="7"/>
  <c r="FA81" i="7"/>
  <c r="FA82" i="7"/>
  <c r="FA83" i="7"/>
  <c r="FA84" i="7"/>
  <c r="FA85" i="7"/>
  <c r="FA86" i="7"/>
  <c r="FA87" i="7"/>
  <c r="FA88" i="7"/>
  <c r="FA89" i="7"/>
  <c r="FA90" i="7"/>
  <c r="FA91" i="7"/>
  <c r="FA92" i="7"/>
  <c r="FA93" i="7"/>
  <c r="FA94" i="7"/>
  <c r="FA95" i="7"/>
  <c r="FA96" i="7"/>
  <c r="FA97" i="7"/>
  <c r="FA98" i="7"/>
  <c r="FA99" i="7"/>
  <c r="FA100" i="7"/>
  <c r="FA101" i="7"/>
  <c r="FA102" i="7"/>
  <c r="FA103" i="7"/>
  <c r="FA104" i="7"/>
  <c r="FA105" i="7"/>
  <c r="FA106" i="7"/>
  <c r="FA107" i="7"/>
  <c r="FA108" i="7"/>
  <c r="FA109" i="7"/>
  <c r="FA110" i="7"/>
  <c r="FA111" i="7"/>
  <c r="FA112" i="7"/>
  <c r="FA113" i="7"/>
  <c r="FA114" i="7"/>
  <c r="FA115" i="7"/>
  <c r="FA116" i="7"/>
  <c r="FA117" i="7"/>
  <c r="FA118" i="7"/>
  <c r="FA119" i="7"/>
  <c r="FA120" i="7"/>
  <c r="FA121" i="7"/>
  <c r="FA122" i="7"/>
  <c r="FA123" i="7"/>
  <c r="FA124" i="7"/>
  <c r="FA125" i="7"/>
  <c r="FA126" i="7"/>
  <c r="FA127" i="7"/>
  <c r="FA128" i="7"/>
  <c r="FA129" i="7"/>
  <c r="FA130" i="7"/>
  <c r="FA131" i="7"/>
  <c r="FA132" i="7"/>
  <c r="FA133" i="7"/>
  <c r="FA134" i="7"/>
  <c r="FA135" i="7"/>
  <c r="FA136" i="7"/>
  <c r="FA137" i="7"/>
  <c r="FA138" i="7"/>
  <c r="FA139" i="7"/>
  <c r="FA140" i="7"/>
  <c r="FA141" i="7"/>
  <c r="FA142" i="7"/>
  <c r="FA143" i="7"/>
  <c r="FA144" i="7"/>
  <c r="FA145" i="7"/>
  <c r="FA146" i="7"/>
  <c r="FA147" i="7"/>
  <c r="FA148" i="7"/>
  <c r="FA149" i="7"/>
  <c r="FA150" i="7"/>
  <c r="FA151" i="7"/>
  <c r="FA152" i="7"/>
  <c r="FA153" i="7"/>
  <c r="FA154" i="7"/>
  <c r="FA155" i="7"/>
  <c r="FA156" i="7"/>
  <c r="FA157" i="7"/>
  <c r="FA158" i="7"/>
  <c r="FA159" i="7"/>
  <c r="FA160" i="7"/>
  <c r="FA161" i="7"/>
  <c r="FA162" i="7"/>
  <c r="FA163" i="7"/>
  <c r="FA164" i="7"/>
  <c r="FA165" i="7"/>
  <c r="FA166" i="7"/>
  <c r="FA167" i="7"/>
  <c r="FA168" i="7"/>
  <c r="FA169" i="7"/>
  <c r="FA170" i="7"/>
  <c r="FA171" i="7"/>
  <c r="FA172" i="7"/>
  <c r="FA173" i="7"/>
  <c r="FA174" i="7"/>
  <c r="FA175" i="7"/>
  <c r="FA176" i="7"/>
  <c r="FA177" i="7"/>
  <c r="FA178" i="7"/>
  <c r="FA179" i="7"/>
  <c r="FA180" i="7"/>
  <c r="FA181" i="7"/>
  <c r="FA182" i="7"/>
  <c r="FA183" i="7"/>
  <c r="FA184" i="7"/>
  <c r="FA185" i="7"/>
  <c r="FA186" i="7"/>
  <c r="FA187" i="7"/>
  <c r="FA188" i="7"/>
  <c r="FA189" i="7"/>
  <c r="FA190" i="7"/>
  <c r="FA191" i="7"/>
  <c r="FA192" i="7"/>
  <c r="FA193" i="7"/>
  <c r="FA194" i="7"/>
  <c r="FA195" i="7"/>
  <c r="FA196" i="7"/>
  <c r="FA197" i="7"/>
  <c r="FA198" i="7"/>
  <c r="FA199" i="7"/>
  <c r="FA200" i="7"/>
  <c r="FA201" i="7"/>
  <c r="FA202" i="7"/>
  <c r="FA203" i="7"/>
  <c r="FA204" i="7"/>
  <c r="FA205" i="7"/>
  <c r="FA206" i="7"/>
  <c r="FA207" i="7"/>
  <c r="FA208" i="7"/>
  <c r="FA209" i="7"/>
  <c r="FA210" i="7"/>
  <c r="FA211" i="7"/>
  <c r="FA212" i="7"/>
  <c r="FA213" i="7"/>
  <c r="FA214" i="7"/>
  <c r="FA215" i="7"/>
  <c r="FA216" i="7"/>
  <c r="FA217" i="7"/>
  <c r="FA218" i="7"/>
  <c r="FA219" i="7"/>
  <c r="FA220" i="7"/>
  <c r="FA221" i="7"/>
  <c r="FA222" i="7"/>
  <c r="FA223" i="7"/>
  <c r="FA224" i="7"/>
  <c r="FA225" i="7"/>
  <c r="FA226" i="7"/>
  <c r="FA227" i="7"/>
  <c r="FA228" i="7"/>
  <c r="FA229" i="7"/>
  <c r="FA230" i="7"/>
  <c r="FA231" i="7"/>
  <c r="FA232" i="7"/>
  <c r="FA233" i="7"/>
  <c r="FA234" i="7"/>
  <c r="FA235" i="7"/>
  <c r="FA236" i="7"/>
  <c r="FA237" i="7"/>
  <c r="FA238" i="7"/>
  <c r="FA239" i="7"/>
  <c r="FA240" i="7"/>
  <c r="FA241" i="7"/>
  <c r="FA242" i="7"/>
  <c r="FA243" i="7"/>
  <c r="FA244" i="7"/>
  <c r="FA245" i="7"/>
  <c r="FA246" i="7"/>
  <c r="FA247" i="7"/>
  <c r="FA248" i="7"/>
  <c r="FA249" i="7"/>
  <c r="FA250" i="7"/>
  <c r="FA251" i="7"/>
  <c r="FA252" i="7"/>
  <c r="FA253" i="7"/>
  <c r="FA254" i="7"/>
  <c r="FA255" i="7"/>
  <c r="FA256" i="7"/>
  <c r="FA257" i="7"/>
  <c r="FA258" i="7"/>
  <c r="FA259" i="7"/>
  <c r="FA260" i="7"/>
  <c r="FA261" i="7"/>
  <c r="FA262" i="7"/>
  <c r="FA263" i="7"/>
  <c r="FA264" i="7"/>
  <c r="FA265" i="7"/>
  <c r="FA266" i="7"/>
  <c r="FA267" i="7"/>
  <c r="FA268" i="7"/>
  <c r="FA269" i="7"/>
  <c r="FA270" i="7"/>
  <c r="FA271" i="7"/>
  <c r="FA272" i="7"/>
  <c r="FA273" i="7"/>
  <c r="FA274" i="7"/>
  <c r="FA275" i="7"/>
  <c r="FA276" i="7"/>
  <c r="FA277" i="7"/>
  <c r="FA278" i="7"/>
  <c r="FA279" i="7"/>
  <c r="FA280" i="7"/>
  <c r="FA281" i="7"/>
  <c r="FA282" i="7"/>
  <c r="FA283" i="7"/>
  <c r="FA284" i="7"/>
  <c r="FA285" i="7"/>
  <c r="FA286" i="7"/>
  <c r="FA287" i="7"/>
  <c r="FA288" i="7"/>
  <c r="FA289" i="7"/>
  <c r="FA290" i="7"/>
  <c r="FA291" i="7"/>
  <c r="FA292" i="7"/>
  <c r="FA293" i="7"/>
  <c r="FA294" i="7"/>
  <c r="FA295" i="7"/>
  <c r="FA296" i="7"/>
  <c r="FA297" i="7"/>
  <c r="FA298" i="7"/>
  <c r="FA299" i="7"/>
  <c r="FA300" i="7"/>
  <c r="FA301" i="7"/>
  <c r="FA302" i="7"/>
  <c r="FA303" i="7"/>
  <c r="FA304" i="7"/>
  <c r="FA305" i="7"/>
  <c r="FA306" i="7"/>
  <c r="FA307" i="7"/>
  <c r="FA308" i="7"/>
  <c r="FA309" i="7"/>
  <c r="FA310" i="7"/>
  <c r="FA311" i="7"/>
  <c r="FA312" i="7"/>
  <c r="FA313" i="7"/>
  <c r="FA314" i="7"/>
  <c r="FA315" i="7"/>
  <c r="FA316" i="7"/>
  <c r="FA317" i="7"/>
  <c r="FA318" i="7"/>
  <c r="FA319" i="7"/>
  <c r="FA320" i="7"/>
  <c r="FA321" i="7"/>
  <c r="FA322" i="7"/>
  <c r="FA323" i="7"/>
  <c r="FA324" i="7"/>
  <c r="FA325" i="7"/>
</calcChain>
</file>

<file path=xl/connections.xml><?xml version="1.0" encoding="utf-8"?>
<connections xmlns="http://schemas.openxmlformats.org/spreadsheetml/2006/main">
  <connection id="1" keepAlive="1" name="ModelConnection_diagnosis" description="Data Model" type="5" refreshedVersion="5" minRefreshableVersion="5" saveData="1">
    <dbPr connection="Data Model Connection" command="diagnosis" commandType="3"/>
    <extLst>
      <ext xmlns:x15="http://schemas.microsoft.com/office/spreadsheetml/2010/11/main" uri="{DE250136-89BD-433C-8126-D09CA5730AF9}">
        <x15:connection id="" model="1"/>
      </ext>
    </extLst>
  </connection>
  <connection id="2" keepAlive="1" name="ModelConnection_DischargeLoc1" description="Data Model" type="5" refreshedVersion="5" minRefreshableVersion="5" saveData="1">
    <dbPr connection="Data Model Connection" command="DischargeLoc1" commandType="3"/>
    <extLst>
      <ext xmlns:x15="http://schemas.microsoft.com/office/spreadsheetml/2010/11/main" uri="{DE250136-89BD-433C-8126-D09CA5730AF9}">
        <x15:connection id="" model="1"/>
      </ext>
    </extLst>
  </connection>
  <connection id="3" keepAlive="1" name="ModelConnection_Gender2" description="Data Model" type="5" refreshedVersion="5" minRefreshableVersion="5" saveData="1">
    <dbPr connection="Data Model Connection" command="Gender2" commandType="3"/>
    <extLst>
      <ext xmlns:x15="http://schemas.microsoft.com/office/spreadsheetml/2010/11/main" uri="{DE250136-89BD-433C-8126-D09CA5730AF9}">
        <x15:connection id="" model="1"/>
      </ext>
    </extLst>
  </connection>
  <connection id="4" keepAlive="1" name="ModelConnection_GestationalAge3" description="Data Model" type="5" refreshedVersion="5" minRefreshableVersion="5" saveData="1">
    <dbPr connection="Data Model Connection" command="GestationalAge3" commandType="3"/>
    <extLst>
      <ext xmlns:x15="http://schemas.microsoft.com/office/spreadsheetml/2010/11/main" uri="{DE250136-89BD-433C-8126-D09CA5730AF9}">
        <x15:connection id="" model="1"/>
      </ext>
    </extLst>
  </connection>
  <connection id="5" keepAlive="1" name="ModelConnection_Missing4" description="Data Model" type="5" refreshedVersion="5" minRefreshableVersion="5" saveData="1">
    <dbPr connection="Data Model Connection" command="Missing4" commandType="3"/>
    <extLst>
      <ext xmlns:x15="http://schemas.microsoft.com/office/spreadsheetml/2010/11/main" uri="{DE250136-89BD-433C-8126-D09CA5730AF9}">
        <x15:connection id="" model="1"/>
      </ext>
    </extLst>
  </connection>
  <connection id="6" keepAlive="1" name="ModelConnection_Neonatal5" description="Data Model" type="5" refreshedVersion="5" minRefreshableVersion="5" saveData="1">
    <dbPr connection="Data Model Connection" command="Neonatal5" commandType="3"/>
    <extLst>
      <ext xmlns:x15="http://schemas.microsoft.com/office/spreadsheetml/2010/11/main" uri="{DE250136-89BD-433C-8126-D09CA5730AF9}">
        <x15:connection id="" model="1"/>
      </ext>
    </extLst>
  </connection>
  <connection id="7" keepAlive="1" name="ModelConnection_OxygenMethod6" description="Data Model" type="5" refreshedVersion="5" minRefreshableVersion="5" saveData="1">
    <dbPr connection="Data Model Connection" command="OxygenMethod6" commandType="3"/>
    <extLst>
      <ext xmlns:x15="http://schemas.microsoft.com/office/spreadsheetml/2010/11/main" uri="{DE250136-89BD-433C-8126-D09CA5730AF9}">
        <x15:connection id="" model="1"/>
      </ext>
    </extLst>
  </connection>
  <connection id="8" keepAlive="1" name="ModelConnection_PretermBy7" description="Data Model" type="5" refreshedVersion="5" minRefreshableVersion="5" saveData="1">
    <dbPr connection="Data Model Connection" command="PretermBy7" commandType="3"/>
    <extLst>
      <ext xmlns:x15="http://schemas.microsoft.com/office/spreadsheetml/2010/11/main" uri="{DE250136-89BD-433C-8126-D09CA5730AF9}">
        <x15:connection id="" model="1"/>
      </ext>
    </extLst>
  </connection>
  <connection id="9" keepAlive="1" name="ModelConnection_YesNo8" description="Data Model" type="5" refreshedVersion="5" minRefreshableVersion="5" saveData="1">
    <dbPr connection="Data Model Connection" command="YesNo8" commandType="3"/>
    <extLst>
      <ext xmlns:x15="http://schemas.microsoft.com/office/spreadsheetml/2010/11/main" uri="{DE250136-89BD-433C-8126-D09CA5730AF9}">
        <x15:connection id="" model="1"/>
      </ext>
    </extLst>
  </connection>
  <connection id="10" sourceFile="C:\Users\PIH\OneDrive - Partners in Health\Projects\Data Warehouse\SK_ Neonatology_FY17Q3.accdb" name="SK_ Neonatology_FY17Q3" type="100" refreshedVersion="5" minRefreshableVersion="5">
    <extLst>
      <ext xmlns:x15="http://schemas.microsoft.com/office/spreadsheetml/2010/11/main" uri="{DE250136-89BD-433C-8126-D09CA5730AF9}">
        <x15:connection id="764fa285-678f-404f-b12d-9306a475dfe4" autoDelete="1"/>
      </ext>
    </extLst>
  </connection>
  <connection id="11" sourceFile="C:\Users\PIH\OneDrive - Partners in Health\Projects\Data Warehouse\SK_ Neonatology_FY17Q3.accdb" name="SK_ Neonatology_FY17Q31" type="100" refreshedVersion="5" minRefreshableVersion="5">
    <extLst>
      <ext xmlns:x15="http://schemas.microsoft.com/office/spreadsheetml/2010/11/main" uri="{DE250136-89BD-433C-8126-D09CA5730AF9}">
        <x15:connection id="386c02a8-d5fc-43af-864e-1b392f2cdfd2" autoDelete="1"/>
      </ext>
    </extLst>
  </connection>
  <connection id="12" sourceFile="C:\Users\PIH\OneDrive - Partners in Health\Projects\Data Warehouse\SK_ Neonatology_FY17Q3.accdb" name="SK_ Neonatology_FY17Q32" type="100" refreshedVersion="5" minRefreshableVersion="5">
    <extLst>
      <ext xmlns:x15="http://schemas.microsoft.com/office/spreadsheetml/2010/11/main" uri="{DE250136-89BD-433C-8126-D09CA5730AF9}">
        <x15:connection id="b7b13f27-d8fe-455c-9807-851a3c8b4b0d" autoDelete="1"/>
      </ext>
    </extLst>
  </connection>
  <connection id="13" sourceFile="C:\Users\PIH\OneDrive - Partners in Health\Projects\Data Warehouse\SK_ Neonatology_FY17Q3.accdb" name="SK_ Neonatology_FY17Q33" type="100" refreshedVersion="5" minRefreshableVersion="5">
    <extLst>
      <ext xmlns:x15="http://schemas.microsoft.com/office/spreadsheetml/2010/11/main" uri="{DE250136-89BD-433C-8126-D09CA5730AF9}">
        <x15:connection id="806ce4f6-beea-4f27-b304-c904be46dcc4" autoDelete="1"/>
      </ext>
    </extLst>
  </connection>
  <connection id="14" sourceFile="C:\Users\PIH\OneDrive - Partners in Health\Projects\Data Warehouse\SK_ Neonatology_FY17Q3.accdb" name="SK_ Neonatology_FY17Q34" type="100" refreshedVersion="5" minRefreshableVersion="5">
    <extLst>
      <ext xmlns:x15="http://schemas.microsoft.com/office/spreadsheetml/2010/11/main" uri="{DE250136-89BD-433C-8126-D09CA5730AF9}">
        <x15:connection id="d0414907-96aa-4297-9950-1909ecdda5a7" autoDelete="1"/>
      </ext>
    </extLst>
  </connection>
  <connection id="15" sourceFile="C:\Users\PIH\OneDrive - Partners in Health\Projects\Data Warehouse\SK_ Neonatology_FY17Q3.accdb" name="SK_ Neonatology_FY17Q35" type="100" refreshedVersion="5" minRefreshableVersion="5">
    <extLst>
      <ext xmlns:x15="http://schemas.microsoft.com/office/spreadsheetml/2010/11/main" uri="{DE250136-89BD-433C-8126-D09CA5730AF9}">
        <x15:connection id="4cce3e13-0836-4399-acdf-3850999a53d8" autoDelete="1"/>
      </ext>
    </extLst>
  </connection>
  <connection id="16" sourceFile="C:\Users\PIH\OneDrive - Partners in Health\Projects\Data Warehouse\SK_ Neonatology_FY17Q3.accdb" name="SK_ Neonatology_FY17Q36" type="100" refreshedVersion="5" minRefreshableVersion="5">
    <extLst>
      <ext xmlns:x15="http://schemas.microsoft.com/office/spreadsheetml/2010/11/main" uri="{DE250136-89BD-433C-8126-D09CA5730AF9}">
        <x15:connection id="4108efea-ac37-4d41-979c-6f5d686d68c0" autoDelete="1"/>
      </ext>
    </extLst>
  </connection>
  <connection id="17" sourceFile="C:\Users\PIH\OneDrive - Partners in Health\Projects\Data Warehouse\SK_ Neonatology_FY17Q3.accdb" name="SK_ Neonatology_FY17Q37" type="100" refreshedVersion="5" minRefreshableVersion="5">
    <extLst>
      <ext xmlns:x15="http://schemas.microsoft.com/office/spreadsheetml/2010/11/main" uri="{DE250136-89BD-433C-8126-D09CA5730AF9}">
        <x15:connection id="c8c632a0-093e-40a6-91e1-98c2104a701b" autoDelete="1"/>
      </ext>
    </extLst>
  </connection>
  <connection id="18" sourceFile="C:\Users\PIH\OneDrive - Partners in Health\Projects\Data Warehouse\SK_ Neonatology_FY17Q3.accdb" name="SK_ Neonatology_FY17Q38" type="100" refreshedVersion="5" minRefreshableVersion="5">
    <extLst>
      <ext xmlns:x15="http://schemas.microsoft.com/office/spreadsheetml/2010/11/main" uri="{DE250136-89BD-433C-8126-D09CA5730AF9}">
        <x15:connection id="7b392016-ed46-4f4a-9886-cc16b1f28760" autoDelete="1"/>
      </ext>
    </extLst>
  </connection>
  <connection id="19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<sst xmlns="http://schemas.openxmlformats.org/spreadsheetml/2006/main" count="1330" uniqueCount="624">
  <si>
    <t>code</t>
  </si>
  <si>
    <t>diagnosis</t>
  </si>
  <si>
    <t>Prematurite</t>
  </si>
  <si>
    <t>Bas poids de naissance</t>
  </si>
  <si>
    <t>Infection neonatale / septicimie neonatale</t>
  </si>
  <si>
    <t>Detresse respiratoire</t>
  </si>
  <si>
    <t>Hypothermie</t>
  </si>
  <si>
    <t>Hypoglycemie</t>
  </si>
  <si>
    <t>Jaunisse</t>
  </si>
  <si>
    <t>Asphyxia a la naissance / APGAR bas / HIE</t>
  </si>
  <si>
    <t>Convulsion</t>
  </si>
  <si>
    <t>Deshydratation</t>
  </si>
  <si>
    <t>Apnee</t>
  </si>
  <si>
    <t>Autre diagnostic</t>
  </si>
  <si>
    <t>location</t>
  </si>
  <si>
    <t>Sortie/maternite</t>
  </si>
  <si>
    <t>transfere</t>
  </si>
  <si>
    <t>evade</t>
  </si>
  <si>
    <t>decede</t>
  </si>
  <si>
    <t>non disponible</t>
  </si>
  <si>
    <t>gender</t>
  </si>
  <si>
    <t>masculin</t>
  </si>
  <si>
    <t>feminin</t>
  </si>
  <si>
    <t>gestage</t>
  </si>
  <si>
    <t>a terme</t>
  </si>
  <si>
    <t>premature</t>
  </si>
  <si>
    <t>non disponsible</t>
  </si>
  <si>
    <t>missing</t>
  </si>
  <si>
    <t>FormID</t>
  </si>
  <si>
    <t>TimeStart</t>
  </si>
  <si>
    <t>Hospital</t>
  </si>
  <si>
    <t>BirthDay</t>
  </si>
  <si>
    <t>BirthMonth</t>
  </si>
  <si>
    <t>BirthYear</t>
  </si>
  <si>
    <t>BirthDateMiss</t>
  </si>
  <si>
    <t>AdmitDay</t>
  </si>
  <si>
    <t>AdmitMonth</t>
  </si>
  <si>
    <t>AdmitYear</t>
  </si>
  <si>
    <t>AdmitDateMiss</t>
  </si>
  <si>
    <t>Gender</t>
  </si>
  <si>
    <t>GenderMiss</t>
  </si>
  <si>
    <t>BirthWeight</t>
  </si>
  <si>
    <t>BirthWeightMiss</t>
  </si>
  <si>
    <t>GestationalAge</t>
  </si>
  <si>
    <t>PretermAge</t>
  </si>
  <si>
    <t>PretermAgeMiss</t>
  </si>
  <si>
    <t>PretermBy</t>
  </si>
  <si>
    <t>TimeAdmission</t>
  </si>
  <si>
    <t>TimeAdmissionMiss</t>
  </si>
  <si>
    <t>AgeAdmission</t>
  </si>
  <si>
    <t>AgeAdmissionMiss</t>
  </si>
  <si>
    <t>Diagnosis1</t>
  </si>
  <si>
    <t>Diagnosis1Miss</t>
  </si>
  <si>
    <t>Diagnosis1Other</t>
  </si>
  <si>
    <t>Diagnosis2</t>
  </si>
  <si>
    <t>Diagnosis2Miss</t>
  </si>
  <si>
    <t>Diagnosis2Other</t>
  </si>
  <si>
    <t>DischargeDay</t>
  </si>
  <si>
    <t>DischargeMonth</t>
  </si>
  <si>
    <t>DischargeYear</t>
  </si>
  <si>
    <t>DischargeDateMiss</t>
  </si>
  <si>
    <t>AgeDischarge</t>
  </si>
  <si>
    <t>AgeDischargeMiss</t>
  </si>
  <si>
    <t>DischargeLoc</t>
  </si>
  <si>
    <t>WeightDischarge</t>
  </si>
  <si>
    <t>WeightDischargeMiss</t>
  </si>
  <si>
    <t>VSdoc</t>
  </si>
  <si>
    <t>TimeAdmissionTemp</t>
  </si>
  <si>
    <t>TimeAdmissionTempMiss</t>
  </si>
  <si>
    <t>AdmissionTempDay</t>
  </si>
  <si>
    <t>AdmissionTempMonth</t>
  </si>
  <si>
    <t>AdmissionTempYear</t>
  </si>
  <si>
    <t>DateAdmissionTempMiss</t>
  </si>
  <si>
    <t>AdmissionTempLow</t>
  </si>
  <si>
    <t>TimeTempGT36</t>
  </si>
  <si>
    <t>TimeTempGT36Miss</t>
  </si>
  <si>
    <t>BirthWeightLow</t>
  </si>
  <si>
    <t>BirthWeightLowMiss</t>
  </si>
  <si>
    <t>GestationalAgeLow</t>
  </si>
  <si>
    <t>MethRx</t>
  </si>
  <si>
    <t>OxygenTherapy</t>
  </si>
  <si>
    <t>OxygenMethod</t>
  </si>
  <si>
    <t>OxygenStartDay</t>
  </si>
  <si>
    <t>OxygenStartMonth</t>
  </si>
  <si>
    <t>OxygenStartYear</t>
  </si>
  <si>
    <t>OxygenStartDateMiss</t>
  </si>
  <si>
    <t>OxygenStartTime</t>
  </si>
  <si>
    <t>OxygenStartTimeMiss</t>
  </si>
  <si>
    <t>OxygenEndDay</t>
  </si>
  <si>
    <t>OxygenEndMonth</t>
  </si>
  <si>
    <t>OxygenEndYear</t>
  </si>
  <si>
    <t>OxygenEndDateMiss</t>
  </si>
  <si>
    <t>OxygenEndTime</t>
  </si>
  <si>
    <t>OxygenEndTimeMiss</t>
  </si>
  <si>
    <t>BloodSugarLow</t>
  </si>
  <si>
    <t>TimeBloodSugarLow</t>
  </si>
  <si>
    <t>TimeBloodSugarLowMiss</t>
  </si>
  <si>
    <t>TimeBloodSugarGT40</t>
  </si>
  <si>
    <t>TimeBloodSugarGT40Miss</t>
  </si>
  <si>
    <t>AdmittedFirst48</t>
  </si>
  <si>
    <t>Remained2weeks</t>
  </si>
  <si>
    <t>Weight1Day</t>
  </si>
  <si>
    <t>Weight1Month</t>
  </si>
  <si>
    <t>Weight1Year</t>
  </si>
  <si>
    <t>Weight1</t>
  </si>
  <si>
    <t>Weight2Day</t>
  </si>
  <si>
    <t>Weight2Month</t>
  </si>
  <si>
    <t>Weight2Year</t>
  </si>
  <si>
    <t>Weight2</t>
  </si>
  <si>
    <t>Weight3Day</t>
  </si>
  <si>
    <t>Weight3Month</t>
  </si>
  <si>
    <t>Weight3Year</t>
  </si>
  <si>
    <t>Weight3</t>
  </si>
  <si>
    <t>Weight4Day</t>
  </si>
  <si>
    <t>Weight4Month</t>
  </si>
  <si>
    <t>Weight4Year</t>
  </si>
  <si>
    <t>Weight4</t>
  </si>
  <si>
    <t>Weight5Day</t>
  </si>
  <si>
    <t>Weight5Month</t>
  </si>
  <si>
    <t>Weight5Year</t>
  </si>
  <si>
    <t>Weight5</t>
  </si>
  <si>
    <t>Weight6Day</t>
  </si>
  <si>
    <t>Weight6Month</t>
  </si>
  <si>
    <t>Weight6Year</t>
  </si>
  <si>
    <t>Weight6</t>
  </si>
  <si>
    <t>Weight7Day</t>
  </si>
  <si>
    <t>Weight7Month</t>
  </si>
  <si>
    <t>Weight7Year</t>
  </si>
  <si>
    <t>Weight7</t>
  </si>
  <si>
    <t>Weight8Day</t>
  </si>
  <si>
    <t>Weight8Month</t>
  </si>
  <si>
    <t>Weight8Year</t>
  </si>
  <si>
    <t>Weight8</t>
  </si>
  <si>
    <t>Weight9Day</t>
  </si>
  <si>
    <t>Weight9Month</t>
  </si>
  <si>
    <t>Weight9Year</t>
  </si>
  <si>
    <t>Weight9</t>
  </si>
  <si>
    <t>Weight10Day</t>
  </si>
  <si>
    <t>Weight10Month</t>
  </si>
  <si>
    <t>Weight10Year</t>
  </si>
  <si>
    <t>Weight10</t>
  </si>
  <si>
    <t>Weight11Day</t>
  </si>
  <si>
    <t>Weight11Month</t>
  </si>
  <si>
    <t>Weight11Year</t>
  </si>
  <si>
    <t>Weight11</t>
  </si>
  <si>
    <t>Weight12Day</t>
  </si>
  <si>
    <t>Weight12Month</t>
  </si>
  <si>
    <t>Weight12Year</t>
  </si>
  <si>
    <t>Weight12</t>
  </si>
  <si>
    <t>Weight13Day</t>
  </si>
  <si>
    <t>Weight13Month</t>
  </si>
  <si>
    <t>Weight13Year</t>
  </si>
  <si>
    <t>Weight13</t>
  </si>
  <si>
    <t>Weight14Day</t>
  </si>
  <si>
    <t>Weight14Month</t>
  </si>
  <si>
    <t>Weight14Year</t>
  </si>
  <si>
    <t>Weight14</t>
  </si>
  <si>
    <t>Antibiotics</t>
  </si>
  <si>
    <t>AntibioticsStartDay</t>
  </si>
  <si>
    <t>AntibioticsStartMonth</t>
  </si>
  <si>
    <t>AntibioticsStartYear</t>
  </si>
  <si>
    <t>AntibioticsStartMiss</t>
  </si>
  <si>
    <t>AmpDose</t>
  </si>
  <si>
    <t>AmpTimes</t>
  </si>
  <si>
    <t>GentDose</t>
  </si>
  <si>
    <t>GentTimes</t>
  </si>
  <si>
    <t>CefoDose</t>
  </si>
  <si>
    <t>CefoTimes</t>
  </si>
  <si>
    <t>CeftriaDose</t>
  </si>
  <si>
    <t>CeftriaTimes</t>
  </si>
  <si>
    <t>BilirubinMeas</t>
  </si>
  <si>
    <t>BilirubinHighmol</t>
  </si>
  <si>
    <t>BilirubinHighMg</t>
  </si>
  <si>
    <t>BilirubinDay</t>
  </si>
  <si>
    <t>BilirubinMonth</t>
  </si>
  <si>
    <t>BilirubinYear</t>
  </si>
  <si>
    <t>BilirubinDateMiss</t>
  </si>
  <si>
    <t>Phototherapy</t>
  </si>
  <si>
    <t>Comments</t>
  </si>
  <si>
    <t>DataCollector</t>
  </si>
  <si>
    <t>CollectionDay</t>
  </si>
  <si>
    <t>CollectionMonth</t>
  </si>
  <si>
    <t>CollectionYear</t>
  </si>
  <si>
    <t>TimeEnd</t>
  </si>
  <si>
    <t>Neo234</t>
  </si>
  <si>
    <t>Rwinkwavu</t>
  </si>
  <si>
    <t>Carine</t>
  </si>
  <si>
    <t>Neo238</t>
  </si>
  <si>
    <t>Poor BF</t>
  </si>
  <si>
    <t>Janet</t>
  </si>
  <si>
    <t>Neo089</t>
  </si>
  <si>
    <t>Neo077</t>
  </si>
  <si>
    <t>Neo214</t>
  </si>
  <si>
    <t>Neo083</t>
  </si>
  <si>
    <t>Neo002</t>
  </si>
  <si>
    <t>Listeria infections</t>
  </si>
  <si>
    <t>Neo310</t>
  </si>
  <si>
    <t>Neo320</t>
  </si>
  <si>
    <t>LBW</t>
  </si>
  <si>
    <t>Neo073</t>
  </si>
  <si>
    <t>Neo101</t>
  </si>
  <si>
    <t>Neo187</t>
  </si>
  <si>
    <t>Neo258</t>
  </si>
  <si>
    <t>Neo095</t>
  </si>
  <si>
    <t>Neo138</t>
  </si>
  <si>
    <t>Neo307</t>
  </si>
  <si>
    <t>Neo201</t>
  </si>
  <si>
    <t>Neo251</t>
  </si>
  <si>
    <t>Neo226</t>
  </si>
  <si>
    <t>Neo139</t>
  </si>
  <si>
    <t>Neo018</t>
  </si>
  <si>
    <t>Neo196</t>
  </si>
  <si>
    <t>Neo290</t>
  </si>
  <si>
    <t>DRs</t>
  </si>
  <si>
    <t>Neo255</t>
  </si>
  <si>
    <t>Neo180</t>
  </si>
  <si>
    <t>Fustular skin lesiom</t>
  </si>
  <si>
    <t>Infection ambilical</t>
  </si>
  <si>
    <t>Neo076</t>
  </si>
  <si>
    <t>Dehydratation</t>
  </si>
  <si>
    <t>Neo305</t>
  </si>
  <si>
    <t>Neo263</t>
  </si>
  <si>
    <t>Neo074</t>
  </si>
  <si>
    <t>Neo001</t>
  </si>
  <si>
    <t>Neo131</t>
  </si>
  <si>
    <t>Possible Malaria</t>
  </si>
  <si>
    <t>Neo152</t>
  </si>
  <si>
    <t>Skin infection</t>
  </si>
  <si>
    <t>Neo281</t>
  </si>
  <si>
    <t>pneumonia</t>
  </si>
  <si>
    <t>Neo284</t>
  </si>
  <si>
    <t>Neo262</t>
  </si>
  <si>
    <t>Neo037</t>
  </si>
  <si>
    <t>Neo222</t>
  </si>
  <si>
    <t>Neo322</t>
  </si>
  <si>
    <t>NNIR</t>
  </si>
  <si>
    <t>Neo232</t>
  </si>
  <si>
    <t>Neo022</t>
  </si>
  <si>
    <t>Neo117</t>
  </si>
  <si>
    <t>Neo175</t>
  </si>
  <si>
    <t>Neo162</t>
  </si>
  <si>
    <t>Microsomie</t>
  </si>
  <si>
    <t>Neo308</t>
  </si>
  <si>
    <t>Neo273</t>
  </si>
  <si>
    <t>fever,Difficulty to brest</t>
  </si>
  <si>
    <t>Neo303</t>
  </si>
  <si>
    <t>Neo186</t>
  </si>
  <si>
    <t>Neo009</t>
  </si>
  <si>
    <t>Neo182</t>
  </si>
  <si>
    <t>Neo170</t>
  </si>
  <si>
    <t>Macrosomie</t>
  </si>
  <si>
    <t>Neo224</t>
  </si>
  <si>
    <t>Conjunetivitis</t>
  </si>
  <si>
    <t>Neo241</t>
  </si>
  <si>
    <t>Neo030</t>
  </si>
  <si>
    <t>TTN</t>
  </si>
  <si>
    <t>Neo319</t>
  </si>
  <si>
    <t>Neo298</t>
  </si>
  <si>
    <t>Neo044</t>
  </si>
  <si>
    <t>Neo260</t>
  </si>
  <si>
    <t>Pneumonie</t>
  </si>
  <si>
    <t>Neo179</t>
  </si>
  <si>
    <t>Colique du ne</t>
  </si>
  <si>
    <t>Neo115</t>
  </si>
  <si>
    <t>Neo127</t>
  </si>
  <si>
    <t>Neo125</t>
  </si>
  <si>
    <t>Malaria</t>
  </si>
  <si>
    <t>Neo111</t>
  </si>
  <si>
    <t>Neo153</t>
  </si>
  <si>
    <t>Neo276</t>
  </si>
  <si>
    <t>Meningitis vs tetanos</t>
  </si>
  <si>
    <t>Neo261</t>
  </si>
  <si>
    <t>Neo202</t>
  </si>
  <si>
    <t>Neo027</t>
  </si>
  <si>
    <t>Neo280</t>
  </si>
  <si>
    <t>Neo267</t>
  </si>
  <si>
    <t>Neo212</t>
  </si>
  <si>
    <t>Congenital inflamation</t>
  </si>
  <si>
    <t>Neo049</t>
  </si>
  <si>
    <t>Neo291</t>
  </si>
  <si>
    <t>Neo094</t>
  </si>
  <si>
    <t>Neo066</t>
  </si>
  <si>
    <t>Neo216</t>
  </si>
  <si>
    <t>Neo324</t>
  </si>
  <si>
    <t>Neo017</t>
  </si>
  <si>
    <t>Beast abcess</t>
  </si>
  <si>
    <t>Neo209</t>
  </si>
  <si>
    <t>Neo264</t>
  </si>
  <si>
    <t>Neo012</t>
  </si>
  <si>
    <t>Neo078</t>
  </si>
  <si>
    <t>Neo114</t>
  </si>
  <si>
    <t>Neo244</t>
  </si>
  <si>
    <t>Neo192</t>
  </si>
  <si>
    <t>Neo122</t>
  </si>
  <si>
    <t>Cardiomegaly</t>
  </si>
  <si>
    <t>Neo010</t>
  </si>
  <si>
    <t>Neo283</t>
  </si>
  <si>
    <t>Age a l'admission 50 jour</t>
  </si>
  <si>
    <t>Neo203</t>
  </si>
  <si>
    <t>Neo257</t>
  </si>
  <si>
    <t>Meningitis bacteria</t>
  </si>
  <si>
    <t>Neo271</t>
  </si>
  <si>
    <t>Neo205</t>
  </si>
  <si>
    <t>Mlaria</t>
  </si>
  <si>
    <t>Neo297</t>
  </si>
  <si>
    <t>Grippal syndrom</t>
  </si>
  <si>
    <t>Neo109</t>
  </si>
  <si>
    <t>Neo149</t>
  </si>
  <si>
    <t>VLBW</t>
  </si>
  <si>
    <t>Neo112</t>
  </si>
  <si>
    <t>Neo287</t>
  </si>
  <si>
    <t>Didn't cry after birth</t>
  </si>
  <si>
    <t>Neo311</t>
  </si>
  <si>
    <t>Neo130</t>
  </si>
  <si>
    <t>Malaria ++</t>
  </si>
  <si>
    <t>Neo102</t>
  </si>
  <si>
    <t>Neo051</t>
  </si>
  <si>
    <t>NNJ</t>
  </si>
  <si>
    <t>Neo041</t>
  </si>
  <si>
    <t>Neo306</t>
  </si>
  <si>
    <t>NNI</t>
  </si>
  <si>
    <t>Neo033</t>
  </si>
  <si>
    <t>SFA</t>
  </si>
  <si>
    <t>Neo151</t>
  </si>
  <si>
    <t>Ictere</t>
  </si>
  <si>
    <t>Neo071</t>
  </si>
  <si>
    <t>Neo246</t>
  </si>
  <si>
    <t>Neo137</t>
  </si>
  <si>
    <t>Neo042</t>
  </si>
  <si>
    <t>Neo288</t>
  </si>
  <si>
    <t>RDS</t>
  </si>
  <si>
    <t>Neo121</t>
  </si>
  <si>
    <t>Neo177</t>
  </si>
  <si>
    <t>LetereNeonatale</t>
  </si>
  <si>
    <t>Neo195</t>
  </si>
  <si>
    <t>Neo141</t>
  </si>
  <si>
    <t>Neo248</t>
  </si>
  <si>
    <t>Neo164</t>
  </si>
  <si>
    <t>Neo314</t>
  </si>
  <si>
    <t>Convulsions</t>
  </si>
  <si>
    <t>Neo035</t>
  </si>
  <si>
    <t>Neo011</t>
  </si>
  <si>
    <t>Breast abcess</t>
  </si>
  <si>
    <t>Neo113</t>
  </si>
  <si>
    <t>Neo292</t>
  </si>
  <si>
    <t>Inability to urinate</t>
  </si>
  <si>
    <t>Neo160</t>
  </si>
  <si>
    <t>Neo265</t>
  </si>
  <si>
    <t>Neo145</t>
  </si>
  <si>
    <t>Neo056</t>
  </si>
  <si>
    <t>Neo285</t>
  </si>
  <si>
    <t>Neo005</t>
  </si>
  <si>
    <t>Neo252</t>
  </si>
  <si>
    <t>Neo315</t>
  </si>
  <si>
    <t>HIV Exposed infant</t>
  </si>
  <si>
    <t>Neo116</t>
  </si>
  <si>
    <t>Neo072</t>
  </si>
  <si>
    <t>Neo126</t>
  </si>
  <si>
    <t>Neo240</t>
  </si>
  <si>
    <t>Neo295</t>
  </si>
  <si>
    <t>Neo227</t>
  </si>
  <si>
    <t>Neo207</t>
  </si>
  <si>
    <t>Neo173</t>
  </si>
  <si>
    <t>Neo213</t>
  </si>
  <si>
    <t>HIV Exposed</t>
  </si>
  <si>
    <t>Neo036</t>
  </si>
  <si>
    <t>Deformity of Limb</t>
  </si>
  <si>
    <t>Neo140</t>
  </si>
  <si>
    <t>Neo034</t>
  </si>
  <si>
    <t>HIV Exposed ,NNI</t>
  </si>
  <si>
    <t>Neo254</t>
  </si>
  <si>
    <t>Umbilical granuloma infected</t>
  </si>
  <si>
    <t>Neo086</t>
  </si>
  <si>
    <t>Neo156</t>
  </si>
  <si>
    <t>Neo060</t>
  </si>
  <si>
    <t>Neo142</t>
  </si>
  <si>
    <t>Neo167</t>
  </si>
  <si>
    <t>Neo211</t>
  </si>
  <si>
    <t>Swelling/ redness of ambilical hernia</t>
  </si>
  <si>
    <t>Neo075</t>
  </si>
  <si>
    <t>Macrosomia</t>
  </si>
  <si>
    <t>Neo092</t>
  </si>
  <si>
    <t>Neo242</t>
  </si>
  <si>
    <t>Neo158</t>
  </si>
  <si>
    <t>Neo223</t>
  </si>
  <si>
    <t>Neo206</t>
  </si>
  <si>
    <t>Neo108</t>
  </si>
  <si>
    <t>Neo278</t>
  </si>
  <si>
    <t>Neo176</t>
  </si>
  <si>
    <t>Neo136</t>
  </si>
  <si>
    <t>Neo085</t>
  </si>
  <si>
    <t>Neo080</t>
  </si>
  <si>
    <t>Neo062</t>
  </si>
  <si>
    <t>Neo146</t>
  </si>
  <si>
    <t>Neo133</t>
  </si>
  <si>
    <t>Malformation</t>
  </si>
  <si>
    <t>Neo220</t>
  </si>
  <si>
    <t>Paludisme neonatal</t>
  </si>
  <si>
    <t>Neo316</t>
  </si>
  <si>
    <t>Severe Deshydratation</t>
  </si>
  <si>
    <t>Neo014</t>
  </si>
  <si>
    <t>Neo191</t>
  </si>
  <si>
    <t>Neo068</t>
  </si>
  <si>
    <t>Conjonctivitis</t>
  </si>
  <si>
    <t>Neo274</t>
  </si>
  <si>
    <t>Refus de teter</t>
  </si>
  <si>
    <t>Neo185</t>
  </si>
  <si>
    <t>Risque infectieux</t>
  </si>
  <si>
    <t>Neo256</t>
  </si>
  <si>
    <t>Neo028</t>
  </si>
  <si>
    <t>Neo013</t>
  </si>
  <si>
    <t>Neo106</t>
  </si>
  <si>
    <t>Neo065</t>
  </si>
  <si>
    <t>Neo312</t>
  </si>
  <si>
    <t>Spina Bifida</t>
  </si>
  <si>
    <t>Neo067</t>
  </si>
  <si>
    <t>Neo299</t>
  </si>
  <si>
    <t>Staphylococus</t>
  </si>
  <si>
    <t>Neo197</t>
  </si>
  <si>
    <t>Malaria avec GE positif</t>
  </si>
  <si>
    <t>Neo024</t>
  </si>
  <si>
    <t>Neo235</t>
  </si>
  <si>
    <t>Neo064</t>
  </si>
  <si>
    <t>Neo093</t>
  </si>
  <si>
    <t>Neo059</t>
  </si>
  <si>
    <t>Neo178</t>
  </si>
  <si>
    <t>Neo120</t>
  </si>
  <si>
    <t>Neo134</t>
  </si>
  <si>
    <t>Neo099</t>
  </si>
  <si>
    <t>Neo025</t>
  </si>
  <si>
    <t>Neo219</t>
  </si>
  <si>
    <t>Neo286</t>
  </si>
  <si>
    <t>Neo166</t>
  </si>
  <si>
    <t>Neo301</t>
  </si>
  <si>
    <t>Simple malaria</t>
  </si>
  <si>
    <t>Neo124</t>
  </si>
  <si>
    <t>Neo323</t>
  </si>
  <si>
    <t>Neo119</t>
  </si>
  <si>
    <t>Neo272</t>
  </si>
  <si>
    <t>Neo157</t>
  </si>
  <si>
    <t>Neo230</t>
  </si>
  <si>
    <t>Secretion bucares nauseabonde</t>
  </si>
  <si>
    <t>Refus de tete</t>
  </si>
  <si>
    <t>Neo148</t>
  </si>
  <si>
    <t>38 weeks of gestional age</t>
  </si>
  <si>
    <t>Neo228</t>
  </si>
  <si>
    <t>Neo165</t>
  </si>
  <si>
    <t>Neo204</t>
  </si>
  <si>
    <t>Neo021</t>
  </si>
  <si>
    <t>Clavicular</t>
  </si>
  <si>
    <t>Neo229</t>
  </si>
  <si>
    <t>Neo043</t>
  </si>
  <si>
    <t>No Reageant Only Direct Bulirubin  2.047</t>
  </si>
  <si>
    <t>Neo279</t>
  </si>
  <si>
    <t>Omphalocele</t>
  </si>
  <si>
    <t>Neo132</t>
  </si>
  <si>
    <t>Neo249</t>
  </si>
  <si>
    <t>Neo135</t>
  </si>
  <si>
    <t>Cephalohematoma</t>
  </si>
  <si>
    <t>Neo181</t>
  </si>
  <si>
    <t>Neo233</t>
  </si>
  <si>
    <t>Neo317</t>
  </si>
  <si>
    <t>Neo047</t>
  </si>
  <si>
    <t>Neo038</t>
  </si>
  <si>
    <t>Neo210</t>
  </si>
  <si>
    <t>Neo058</t>
  </si>
  <si>
    <t>Neo039</t>
  </si>
  <si>
    <t>Neo004</t>
  </si>
  <si>
    <t>Neo096</t>
  </si>
  <si>
    <t>Neo172</t>
  </si>
  <si>
    <t>Neo082</t>
  </si>
  <si>
    <t>Poor sucking reflex</t>
  </si>
  <si>
    <t>Neo050</t>
  </si>
  <si>
    <t>Neo053</t>
  </si>
  <si>
    <t>Neo309</t>
  </si>
  <si>
    <t>Presumred meningitis</t>
  </si>
  <si>
    <t>HIE</t>
  </si>
  <si>
    <t>Neo007</t>
  </si>
  <si>
    <t>Neo104</t>
  </si>
  <si>
    <t>Neo159</t>
  </si>
  <si>
    <t>Neo198</t>
  </si>
  <si>
    <t>Inability to urinale</t>
  </si>
  <si>
    <t>Neo123</t>
  </si>
  <si>
    <t>Neo154</t>
  </si>
  <si>
    <t>Neo250</t>
  </si>
  <si>
    <t>Neo215</t>
  </si>
  <si>
    <t>Neo129</t>
  </si>
  <si>
    <t>Stephylococcie Cutaee</t>
  </si>
  <si>
    <t>Neo052</t>
  </si>
  <si>
    <t>Neo245</t>
  </si>
  <si>
    <t>fever</t>
  </si>
  <si>
    <t>Neo020</t>
  </si>
  <si>
    <t>NN Jaundice</t>
  </si>
  <si>
    <t>Neo190</t>
  </si>
  <si>
    <t>Neo063</t>
  </si>
  <si>
    <t>NN Malaria</t>
  </si>
  <si>
    <t>Neo118</t>
  </si>
  <si>
    <t>Neo321</t>
  </si>
  <si>
    <t>Readmission at 38 days of life</t>
  </si>
  <si>
    <t>Neo003</t>
  </si>
  <si>
    <t>Neo194</t>
  </si>
  <si>
    <t>Neo054</t>
  </si>
  <si>
    <t>Neo270</t>
  </si>
  <si>
    <t>Neo084</t>
  </si>
  <si>
    <t>Non Scarred non Infection umbilicus</t>
  </si>
  <si>
    <t>Neo300</t>
  </si>
  <si>
    <t>Neo268</t>
  </si>
  <si>
    <t>Neo282</t>
  </si>
  <si>
    <t>Neo221</t>
  </si>
  <si>
    <t>Neo174</t>
  </si>
  <si>
    <t>Neo143</t>
  </si>
  <si>
    <t>Neo259</t>
  </si>
  <si>
    <t>Neo087</t>
  </si>
  <si>
    <t>Neo088</t>
  </si>
  <si>
    <t>Neo008</t>
  </si>
  <si>
    <t>Neo019</t>
  </si>
  <si>
    <t>Ictere pathologique</t>
  </si>
  <si>
    <t>Neo218</t>
  </si>
  <si>
    <t>Neo006</t>
  </si>
  <si>
    <t>Neo155</t>
  </si>
  <si>
    <t>Neo169</t>
  </si>
  <si>
    <t>Neo294</t>
  </si>
  <si>
    <t>Neo107</t>
  </si>
  <si>
    <t>Neo231</t>
  </si>
  <si>
    <t>Neo302</t>
  </si>
  <si>
    <t>twin</t>
  </si>
  <si>
    <t>Neo046</t>
  </si>
  <si>
    <t>Neo237</t>
  </si>
  <si>
    <t>Neo016</t>
  </si>
  <si>
    <t>Clavicular swelling</t>
  </si>
  <si>
    <t>Neo147</t>
  </si>
  <si>
    <t>Neo239</t>
  </si>
  <si>
    <t>Neo061</t>
  </si>
  <si>
    <t>Neo015</t>
  </si>
  <si>
    <t>Neo217</t>
  </si>
  <si>
    <t>Neo193</t>
  </si>
  <si>
    <t>Neo171</t>
  </si>
  <si>
    <t>Letere pathologique</t>
  </si>
  <si>
    <t>Neo269</t>
  </si>
  <si>
    <t>Neo304</t>
  </si>
  <si>
    <t>Neo031</t>
  </si>
  <si>
    <t>Neo161</t>
  </si>
  <si>
    <t>Respiratory destress</t>
  </si>
  <si>
    <t>Neo247</t>
  </si>
  <si>
    <t>Neo266</t>
  </si>
  <si>
    <t>Neo081</t>
  </si>
  <si>
    <t>Neo289</t>
  </si>
  <si>
    <t>Neo023</t>
  </si>
  <si>
    <t>Neo313</t>
  </si>
  <si>
    <t>Neo168</t>
  </si>
  <si>
    <t>Neo225</t>
  </si>
  <si>
    <t>Neo103</t>
  </si>
  <si>
    <t>Conjenital Malformation</t>
  </si>
  <si>
    <t>Neo110</t>
  </si>
  <si>
    <t>R/O Malaria</t>
  </si>
  <si>
    <t>Neo236</t>
  </si>
  <si>
    <t>Neo091</t>
  </si>
  <si>
    <t>Neo253</t>
  </si>
  <si>
    <t>38 weeks</t>
  </si>
  <si>
    <t>Neo275</t>
  </si>
  <si>
    <t>Neo070</t>
  </si>
  <si>
    <t>Neo069</t>
  </si>
  <si>
    <t>Neo055</t>
  </si>
  <si>
    <t>Neo183</t>
  </si>
  <si>
    <t>Neo032</t>
  </si>
  <si>
    <t>Neo097</t>
  </si>
  <si>
    <t>Neo057</t>
  </si>
  <si>
    <t>Biriribine Directe 15.52</t>
  </si>
  <si>
    <t>Neo200</t>
  </si>
  <si>
    <t>Neo128</t>
  </si>
  <si>
    <t>Neo184</t>
  </si>
  <si>
    <t>Neo026</t>
  </si>
  <si>
    <t>Neo045</t>
  </si>
  <si>
    <t>Neo090</t>
  </si>
  <si>
    <t>Neo040</t>
  </si>
  <si>
    <t>Neo150</t>
  </si>
  <si>
    <t>Neo189</t>
  </si>
  <si>
    <t>Neo105</t>
  </si>
  <si>
    <t>Neo296</t>
  </si>
  <si>
    <t>Neo144</t>
  </si>
  <si>
    <t>TZI</t>
  </si>
  <si>
    <t>Neo100</t>
  </si>
  <si>
    <t>Neo079</t>
  </si>
  <si>
    <t>Neo293</t>
  </si>
  <si>
    <t>Neo098</t>
  </si>
  <si>
    <t>Neo243</t>
  </si>
  <si>
    <t>Club foot</t>
  </si>
  <si>
    <t>Neo277</t>
  </si>
  <si>
    <t>Neo163</t>
  </si>
  <si>
    <t>Neo029</t>
  </si>
  <si>
    <t>Neo048</t>
  </si>
  <si>
    <t>Neo199</t>
  </si>
  <si>
    <t>Neo318</t>
  </si>
  <si>
    <t>Neo188</t>
  </si>
  <si>
    <t>Neo208</t>
  </si>
  <si>
    <t>method</t>
  </si>
  <si>
    <t>canule nasale/mask</t>
  </si>
  <si>
    <t>CPAP</t>
  </si>
  <si>
    <t>provider</t>
  </si>
  <si>
    <t>DDR</t>
  </si>
  <si>
    <t>Ballard</t>
  </si>
  <si>
    <t>inconnu</t>
  </si>
  <si>
    <t>answer</t>
  </si>
  <si>
    <t>Oui</t>
  </si>
  <si>
    <t>Non</t>
  </si>
  <si>
    <t>Non disponible</t>
  </si>
  <si>
    <t>Gender_lookup</t>
  </si>
  <si>
    <t>PretermBy_lookup</t>
  </si>
  <si>
    <t>Diagnosis1_lookup</t>
  </si>
  <si>
    <t>Diagnosis2_lookup</t>
  </si>
  <si>
    <t>DischargeLoc_lookup</t>
  </si>
  <si>
    <t>AdmissionTempLow_lookup</t>
  </si>
  <si>
    <t>BirthWeightLow_lookup</t>
  </si>
  <si>
    <t>GestationalAgeLow_lookup</t>
  </si>
  <si>
    <t>MethRx_lookup</t>
  </si>
  <si>
    <t>OxygenTherapy_lookup</t>
  </si>
  <si>
    <t>OxygenMethod_lookup</t>
  </si>
  <si>
    <t>BloodSugarLow_lookup</t>
  </si>
  <si>
    <t>AdmittedFirst48_lookup</t>
  </si>
  <si>
    <t>Remained2Weeks_lookup</t>
  </si>
  <si>
    <t>Antibiotics_lookup</t>
  </si>
  <si>
    <t>BilirubinMeas_lookup</t>
  </si>
  <si>
    <t>Phototherapy_lookup</t>
  </si>
  <si>
    <t>Admit_date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</si>
</sst>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">
    <xf numFmtId="0" fontId="0" fillId="0" borderId="0" xfId="0"/>
    <xf numFmtId="21" fontId="0" fillId="0" borderId="0" xfId="0" applyNumberFormat="1"/>
    <xf numFmtId="22" fontId="0" fillId="0" borderId="0" xfId="0" applyNumberFormat="1"/>
    <xf numFmtId="14" fontId="0" fillId="0" borderId="0" xfId="0" applyNumberFormat="1"/>
    <xf numFmtId="0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29">
    <dxf>
      <numFmt numFmtId="19" formatCode="m/d/yyyy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26" formatCode="h:mm:ss"/>
    </dxf>
    <dxf>
      <numFmt numFmtId="19" formatCode="m/d/yyyy"/>
    </dxf>
    <dxf>
      <numFmt numFmtId="19" formatCode="m/d/yyyy"/>
    </dxf>
    <dxf>
      <numFmt numFmtId="26" formatCode="h:mm:ss"/>
    </dxf>
    <dxf>
      <numFmt numFmtId="27" formatCode="m/d/yyyy\ h:mm"/>
    </dxf>
    <dxf>
      <numFmt numFmtId="26" formatCode="h:mm:ss"/>
    </dxf>
    <dxf>
      <numFmt numFmtId="27" formatCode="m/d/yyyy\ h:mm"/>
    </dxf>
    <dxf>
      <numFmt numFmtId="27" formatCode="m/d/yyyy\ h:mm"/>
    </dxf>
    <dxf>
      <numFmt numFmtId="26" formatCode="h:mm:ss"/>
    </dxf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28"/>
      <tableStyleElement type="headerRow" dxfId="27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queryTables/queryTable1.xml><?xml version="1.0" encoding="utf-8"?>
<queryTable xmlns="http://schemas.openxmlformats.org/spreadsheetml/2006/main" name="diagnosis" backgroundRefresh="0" connectionId="1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diagnosis" tableColumnId="2"/>
    </queryTableFields>
  </queryTableRefresh>
  <extLst>
    <ext xmlns:x15="http://schemas.microsoft.com/office/spreadsheetml/2010/11/main" uri="{883FBD77-0823-4a55-B5E3-86C4891E6966}">
      <x15:queryTable sourceDataName="SK_ Neonatology_FY17Q3"/>
    </ext>
  </extLst>
</queryTable>
</file>

<file path=xl/queryTables/queryTable2.xml><?xml version="1.0" encoding="utf-8"?>
<queryTable xmlns="http://schemas.openxmlformats.org/spreadsheetml/2006/main" name="DischargeLoc1" backgroundRefresh="0" connectionId="2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location" tableColumnId="2"/>
    </queryTableFields>
  </queryTableRefresh>
  <extLst>
    <ext xmlns:x15="http://schemas.microsoft.com/office/spreadsheetml/2010/11/main" uri="{883FBD77-0823-4a55-B5E3-86C4891E6966}">
      <x15:queryTable sourceDataName="SK_ Neonatology_FY17Q31"/>
    </ext>
  </extLst>
</queryTable>
</file>

<file path=xl/queryTables/queryTable3.xml><?xml version="1.0" encoding="utf-8"?>
<queryTable xmlns="http://schemas.openxmlformats.org/spreadsheetml/2006/main" name="Gender2" backgroundRefresh="0" connectionId="3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gender" tableColumnId="2"/>
    </queryTableFields>
  </queryTableRefresh>
  <extLst>
    <ext xmlns:x15="http://schemas.microsoft.com/office/spreadsheetml/2010/11/main" uri="{883FBD77-0823-4a55-B5E3-86C4891E6966}">
      <x15:queryTable sourceDataName="SK_ Neonatology_FY17Q32"/>
    </ext>
  </extLst>
</queryTable>
</file>

<file path=xl/queryTables/queryTable4.xml><?xml version="1.0" encoding="utf-8"?>
<queryTable xmlns="http://schemas.openxmlformats.org/spreadsheetml/2006/main" name="GestationalAge3" backgroundRefresh="0" connectionId="4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gestage" tableColumnId="2"/>
    </queryTableFields>
  </queryTableRefresh>
  <extLst>
    <ext xmlns:x15="http://schemas.microsoft.com/office/spreadsheetml/2010/11/main" uri="{883FBD77-0823-4a55-B5E3-86C4891E6966}">
      <x15:queryTable sourceDataName="SK_ Neonatology_FY17Q33"/>
    </ext>
  </extLst>
</queryTable>
</file>

<file path=xl/queryTables/queryTable5.xml><?xml version="1.0" encoding="utf-8"?>
<queryTable xmlns="http://schemas.openxmlformats.org/spreadsheetml/2006/main" name="Missing4" backgroundRefresh="0" connectionId="5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missing" tableColumnId="2"/>
    </queryTableFields>
  </queryTableRefresh>
  <extLst>
    <ext xmlns:x15="http://schemas.microsoft.com/office/spreadsheetml/2010/11/main" uri="{883FBD77-0823-4a55-B5E3-86C4891E6966}">
      <x15:queryTable sourceDataName="SK_ Neonatology_FY17Q34"/>
    </ext>
  </extLst>
</queryTable>
</file>

<file path=xl/queryTables/queryTable6.xml><?xml version="1.0" encoding="utf-8"?>
<queryTable xmlns="http://schemas.openxmlformats.org/spreadsheetml/2006/main" name="Neonatal5" backgroundRefresh="0" connectionId="6" autoFormatId="16" applyNumberFormats="0" applyBorderFormats="0" applyFontFormats="0" applyPatternFormats="0" applyAlignmentFormats="0" applyWidthHeightFormats="0">
  <queryTableRefresh nextId="175" unboundColumnsRight="18">
    <queryTableFields count="174">
      <queryTableField id="1" name="FormID" tableColumnId="1"/>
      <queryTableField id="2" name="TimeStart" tableColumnId="2"/>
      <queryTableField id="3" name="Hospital" tableColumnId="3"/>
      <queryTableField id="4" name="BirthDay" tableColumnId="4"/>
      <queryTableField id="5" name="BirthMonth" tableColumnId="5"/>
      <queryTableField id="6" name="BirthYear" tableColumnId="6"/>
      <queryTableField id="7" name="BirthDateMiss" tableColumnId="7"/>
      <queryTableField id="8" name="AdmitDay" tableColumnId="8"/>
      <queryTableField id="9" name="AdmitMonth" tableColumnId="9"/>
      <queryTableField id="10" name="AdmitYear" tableColumnId="10"/>
      <queryTableField id="11" name="AdmitDateMiss" tableColumnId="11"/>
      <queryTableField id="12" name="Gender" tableColumnId="12"/>
      <queryTableField id="13" name="GenderMiss" tableColumnId="13"/>
      <queryTableField id="14" name="BirthWeight" tableColumnId="14"/>
      <queryTableField id="15" name="BirthWeightMiss" tableColumnId="15"/>
      <queryTableField id="16" name="GestationalAge" tableColumnId="16"/>
      <queryTableField id="17" name="PretermAge" tableColumnId="17"/>
      <queryTableField id="18" name="PretermAgeMiss" tableColumnId="18"/>
      <queryTableField id="19" name="PretermBy" tableColumnId="19"/>
      <queryTableField id="20" name="TimeAdmission" tableColumnId="20"/>
      <queryTableField id="21" name="TimeAdmissionMiss" tableColumnId="21"/>
      <queryTableField id="22" name="AgeAdmission" tableColumnId="22"/>
      <queryTableField id="23" name="AgeAdmissionMiss" tableColumnId="23"/>
      <queryTableField id="24" name="Diagnosis1" tableColumnId="24"/>
      <queryTableField id="25" name="Diagnosis1Miss" tableColumnId="25"/>
      <queryTableField id="26" name="Diagnosis1Other" tableColumnId="26"/>
      <queryTableField id="27" name="Diagnosis2" tableColumnId="27"/>
      <queryTableField id="28" name="Diagnosis2Miss" tableColumnId="28"/>
      <queryTableField id="29" name="Diagnosis2Other" tableColumnId="29"/>
      <queryTableField id="30" name="DischargeDay" tableColumnId="30"/>
      <queryTableField id="31" name="DischargeMonth" tableColumnId="31"/>
      <queryTableField id="32" name="DischargeYear" tableColumnId="32"/>
      <queryTableField id="33" name="DischargeDateMiss" tableColumnId="33"/>
      <queryTableField id="34" name="AgeDischarge" tableColumnId="34"/>
      <queryTableField id="35" name="AgeDischargeMiss" tableColumnId="35"/>
      <queryTableField id="36" name="DischargeLoc" tableColumnId="36"/>
      <queryTableField id="37" name="WeightDischarge" tableColumnId="37"/>
      <queryTableField id="38" name="WeightDischargeMiss" tableColumnId="38"/>
      <queryTableField id="39" name="VSdoc" tableColumnId="39"/>
      <queryTableField id="40" name="TimeAdmissionTemp" tableColumnId="40"/>
      <queryTableField id="41" name="TimeAdmissionTempMiss" tableColumnId="41"/>
      <queryTableField id="42" name="AdmissionTempDay" tableColumnId="42"/>
      <queryTableField id="43" name="AdmissionTempMonth" tableColumnId="43"/>
      <queryTableField id="44" name="AdmissionTempYear" tableColumnId="44"/>
      <queryTableField id="45" name="DateAdmissionTempMiss" tableColumnId="45"/>
      <queryTableField id="46" name="AdmissionTempLow" tableColumnId="46"/>
      <queryTableField id="47" name="TimeTempGT36" tableColumnId="47"/>
      <queryTableField id="48" name="TimeTempGT36Miss" tableColumnId="48"/>
      <queryTableField id="49" name="BirthWeightLow" tableColumnId="49"/>
      <queryTableField id="50" name="BirthWeightLowMiss" tableColumnId="50"/>
      <queryTableField id="51" name="GestationalAgeLow" tableColumnId="51"/>
      <queryTableField id="52" name="MethRx" tableColumnId="52"/>
      <queryTableField id="53" name="OxygenTherapy" tableColumnId="53"/>
      <queryTableField id="54" name="OxygenMethod" tableColumnId="54"/>
      <queryTableField id="55" name="OxygenStartDay" tableColumnId="55"/>
      <queryTableField id="56" name="OxygenStartMonth" tableColumnId="56"/>
      <queryTableField id="57" name="OxygenStartYear" tableColumnId="57"/>
      <queryTableField id="58" name="OxygenStartDateMiss" tableColumnId="58"/>
      <queryTableField id="59" name="OxygenStartTime" tableColumnId="59"/>
      <queryTableField id="60" name="OxygenStartTimeMiss" tableColumnId="60"/>
      <queryTableField id="61" name="OxygenEndDay" tableColumnId="61"/>
      <queryTableField id="62" name="OxygenEndMonth" tableColumnId="62"/>
      <queryTableField id="63" name="OxygenEndYear" tableColumnId="63"/>
      <queryTableField id="64" name="OxygenEndDateMiss" tableColumnId="64"/>
      <queryTableField id="65" name="OxygenEndTime" tableColumnId="65"/>
      <queryTableField id="66" name="OxygenEndTimeMiss" tableColumnId="66"/>
      <queryTableField id="67" name="BloodSugarLow" tableColumnId="67"/>
      <queryTableField id="68" name="TimeBloodSugarLow" tableColumnId="68"/>
      <queryTableField id="69" name="TimeBloodSugarLowMiss" tableColumnId="69"/>
      <queryTableField id="70" name="TimeBloodSugarGT40" tableColumnId="70"/>
      <queryTableField id="71" name="TimeBloodSugarGT40Miss" tableColumnId="71"/>
      <queryTableField id="72" name="AdmittedFirst48" tableColumnId="72"/>
      <queryTableField id="73" name="Remained2weeks" tableColumnId="73"/>
      <queryTableField id="74" name="Weight1Day" tableColumnId="74"/>
      <queryTableField id="75" name="Weight1Month" tableColumnId="75"/>
      <queryTableField id="76" name="Weight1Year" tableColumnId="76"/>
      <queryTableField id="77" name="Weight1" tableColumnId="77"/>
      <queryTableField id="78" name="Weight2Day" tableColumnId="78"/>
      <queryTableField id="79" name="Weight2Month" tableColumnId="79"/>
      <queryTableField id="80" name="Weight2Year" tableColumnId="80"/>
      <queryTableField id="81" name="Weight2" tableColumnId="81"/>
      <queryTableField id="82" name="Weight3Day" tableColumnId="82"/>
      <queryTableField id="83" name="Weight3Month" tableColumnId="83"/>
      <queryTableField id="84" name="Weight3Year" tableColumnId="84"/>
      <queryTableField id="85" name="Weight3" tableColumnId="85"/>
      <queryTableField id="86" name="Weight4Day" tableColumnId="86"/>
      <queryTableField id="87" name="Weight4Month" tableColumnId="87"/>
      <queryTableField id="88" name="Weight4Year" tableColumnId="88"/>
      <queryTableField id="89" name="Weight4" tableColumnId="89"/>
      <queryTableField id="90" name="Weight5Day" tableColumnId="90"/>
      <queryTableField id="91" name="Weight5Month" tableColumnId="91"/>
      <queryTableField id="92" name="Weight5Year" tableColumnId="92"/>
      <queryTableField id="93" name="Weight5" tableColumnId="93"/>
      <queryTableField id="94" name="Weight6Day" tableColumnId="94"/>
      <queryTableField id="95" name="Weight6Month" tableColumnId="95"/>
      <queryTableField id="96" name="Weight6Year" tableColumnId="96"/>
      <queryTableField id="97" name="Weight6" tableColumnId="97"/>
      <queryTableField id="98" name="Weight7Day" tableColumnId="98"/>
      <queryTableField id="99" name="Weight7Month" tableColumnId="99"/>
      <queryTableField id="100" name="Weight7Year" tableColumnId="100"/>
      <queryTableField id="101" name="Weight7" tableColumnId="101"/>
      <queryTableField id="102" name="Weight8Day" tableColumnId="102"/>
      <queryTableField id="103" name="Weight8Month" tableColumnId="103"/>
      <queryTableField id="104" name="Weight8Year" tableColumnId="104"/>
      <queryTableField id="105" name="Weight8" tableColumnId="105"/>
      <queryTableField id="106" name="Weight9Day" tableColumnId="106"/>
      <queryTableField id="107" name="Weight9Month" tableColumnId="107"/>
      <queryTableField id="108" name="Weight9Year" tableColumnId="108"/>
      <queryTableField id="109" name="Weight9" tableColumnId="109"/>
      <queryTableField id="110" name="Weight10Day" tableColumnId="110"/>
      <queryTableField id="111" name="Weight10Month" tableColumnId="111"/>
      <queryTableField id="112" name="Weight10Year" tableColumnId="112"/>
      <queryTableField id="113" name="Weight10" tableColumnId="113"/>
      <queryTableField id="114" name="Weight11Day" tableColumnId="114"/>
      <queryTableField id="115" name="Weight11Month" tableColumnId="115"/>
      <queryTableField id="116" name="Weight11Year" tableColumnId="116"/>
      <queryTableField id="117" name="Weight11" tableColumnId="117"/>
      <queryTableField id="118" name="Weight12Day" tableColumnId="118"/>
      <queryTableField id="119" name="Weight12Month" tableColumnId="119"/>
      <queryTableField id="120" name="Weight12Year" tableColumnId="120"/>
      <queryTableField id="121" name="Weight12" tableColumnId="121"/>
      <queryTableField id="122" name="Weight13Day" tableColumnId="122"/>
      <queryTableField id="123" name="Weight13Month" tableColumnId="123"/>
      <queryTableField id="124" name="Weight13Year" tableColumnId="124"/>
      <queryTableField id="125" name="Weight13" tableColumnId="125"/>
      <queryTableField id="126" name="Weight14Day" tableColumnId="126"/>
      <queryTableField id="127" name="Weight14Month" tableColumnId="127"/>
      <queryTableField id="128" name="Weight14Year" tableColumnId="128"/>
      <queryTableField id="129" name="Weight14" tableColumnId="129"/>
      <queryTableField id="130" name="Antibiotics" tableColumnId="130"/>
      <queryTableField id="131" name="AntibioticsStartDay" tableColumnId="131"/>
      <queryTableField id="132" name="AntibioticsStartMonth" tableColumnId="132"/>
      <queryTableField id="133" name="AntibioticsStartYear" tableColumnId="133"/>
      <queryTableField id="134" name="AntibioticsStartMiss" tableColumnId="134"/>
      <queryTableField id="135" name="AmpDose" tableColumnId="135"/>
      <queryTableField id="136" name="AmpTimes" tableColumnId="136"/>
      <queryTableField id="137" name="GentDose" tableColumnId="137"/>
      <queryTableField id="138" name="GentTimes" tableColumnId="138"/>
      <queryTableField id="139" name="CefoDose" tableColumnId="139"/>
      <queryTableField id="140" name="CefoTimes" tableColumnId="140"/>
      <queryTableField id="141" name="CeftriaDose" tableColumnId="141"/>
      <queryTableField id="142" name="CeftriaTimes" tableColumnId="142"/>
      <queryTableField id="143" name="BilirubinMeas" tableColumnId="143"/>
      <queryTableField id="144" name="BilirubinHighmol" tableColumnId="144"/>
      <queryTableField id="145" name="BilirubinHighMg" tableColumnId="145"/>
      <queryTableField id="146" name="BilirubinDay" tableColumnId="146"/>
      <queryTableField id="147" name="BilirubinMonth" tableColumnId="147"/>
      <queryTableField id="148" name="BilirubinYear" tableColumnId="148"/>
      <queryTableField id="149" name="BilirubinDateMiss" tableColumnId="149"/>
      <queryTableField id="150" name="Phototherapy" tableColumnId="150"/>
      <queryTableField id="151" name="Comments" tableColumnId="151"/>
      <queryTableField id="152" name="DataCollector" tableColumnId="152"/>
      <queryTableField id="153" name="CollectionDay" tableColumnId="153"/>
      <queryTableField id="154" name="CollectionMonth" tableColumnId="154"/>
      <queryTableField id="155" name="CollectionYear" tableColumnId="155"/>
      <queryTableField id="156" name="TimeEnd" tableColumnId="156"/>
      <queryTableField id="157" dataBound="0" tableColumnId="157"/>
      <queryTableField id="158" dataBound="0" tableColumnId="158"/>
      <queryTableField id="159" dataBound="0" tableColumnId="159"/>
      <queryTableField id="160" dataBound="0" tableColumnId="160"/>
      <queryTableField id="161" dataBound="0" tableColumnId="161"/>
      <queryTableField id="162" dataBound="0" tableColumnId="162"/>
      <queryTableField id="163" dataBound="0" tableColumnId="163"/>
      <queryTableField id="164" dataBound="0" tableColumnId="164"/>
      <queryTableField id="165" dataBound="0" tableColumnId="165"/>
      <queryTableField id="166" dataBound="0" tableColumnId="166"/>
      <queryTableField id="167" dataBound="0" tableColumnId="167"/>
      <queryTableField id="168" dataBound="0" tableColumnId="168"/>
      <queryTableField id="169" dataBound="0" tableColumnId="169"/>
      <queryTableField id="170" dataBound="0" tableColumnId="170"/>
      <queryTableField id="171" dataBound="0" tableColumnId="171"/>
      <queryTableField id="172" dataBound="0" tableColumnId="172"/>
      <queryTableField id="173" dataBound="0" tableColumnId="173"/>
      <queryTableField id="174" dataBound="0" tableColumnId="174"/>
    </queryTableFields>
  </queryTableRefresh>
  <extLst>
    <ext xmlns:x15="http://schemas.microsoft.com/office/spreadsheetml/2010/11/main" uri="{883FBD77-0823-4a55-B5E3-86C4891E6966}">
      <x15:queryTable sourceDataName="SK_ Neonatology_FY17Q35"/>
    </ext>
  </extLst>
</queryTable>
</file>

<file path=xl/queryTables/queryTable7.xml><?xml version="1.0" encoding="utf-8"?>
<queryTable xmlns="http://schemas.openxmlformats.org/spreadsheetml/2006/main" name="OxygenMethod6" backgroundRefresh="0" connectionId="7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method" tableColumnId="2"/>
    </queryTableFields>
  </queryTableRefresh>
  <extLst>
    <ext xmlns:x15="http://schemas.microsoft.com/office/spreadsheetml/2010/11/main" uri="{883FBD77-0823-4a55-B5E3-86C4891E6966}">
      <x15:queryTable sourceDataName="SK_ Neonatology_FY17Q36"/>
    </ext>
  </extLst>
</queryTable>
</file>

<file path=xl/queryTables/queryTable8.xml><?xml version="1.0" encoding="utf-8"?>
<queryTable xmlns="http://schemas.openxmlformats.org/spreadsheetml/2006/main" name="PretermBy7" backgroundRefresh="0" connectionId="8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provider" tableColumnId="2"/>
    </queryTableFields>
  </queryTableRefresh>
  <extLst>
    <ext xmlns:x15="http://schemas.microsoft.com/office/spreadsheetml/2010/11/main" uri="{883FBD77-0823-4a55-B5E3-86C4891E6966}">
      <x15:queryTable sourceDataName="SK_ Neonatology_FY17Q37"/>
    </ext>
  </extLst>
</queryTable>
</file>

<file path=xl/queryTables/queryTable9.xml><?xml version="1.0" encoding="utf-8"?>
<queryTable xmlns="http://schemas.openxmlformats.org/spreadsheetml/2006/main" name="YesNo8" backgroundRefresh="0" connectionId="9" autoFormatId="16" applyNumberFormats="0" applyBorderFormats="0" applyFontFormats="0" applyPatternFormats="0" applyAlignmentFormats="0" applyWidthHeightFormats="0">
  <queryTableRefresh nextId="3">
    <queryTableFields count="2">
      <queryTableField id="1" name="code" tableColumnId="1"/>
      <queryTableField id="2" name="answer" tableColumnId="2"/>
    </queryTableFields>
  </queryTableRefresh>
  <extLst>
    <ext xmlns:x15="http://schemas.microsoft.com/office/spreadsheetml/2010/11/main" uri="{883FBD77-0823-4a55-B5E3-86C4891E6966}">
      <x15:queryTable sourceDataName="SK_ Neonatology_FY17Q38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id="1" name="Table_diagnosis" displayName="Table_diagnosis" ref="A1:B13" tableType="queryTable" totalsRowShown="0">
  <autoFilter ref="A1:B13"/>
  <tableColumns count="2">
    <tableColumn id="1" uniqueName="1" name="code" queryTableFieldId="1"/>
    <tableColumn id="2" uniqueName="2" name="diagnosis" queryTableFieldId="2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2" name="Table_DischargeLoc1" displayName="Table_DischargeLoc1" ref="A1:B6" tableType="queryTable" totalsRowShown="0">
  <autoFilter ref="A1:B6"/>
  <tableColumns count="2">
    <tableColumn id="1" uniqueName="1" name="code" queryTableFieldId="1"/>
    <tableColumn id="2" uniqueName="2" name="location" queryTableFieldId="2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id="3" name="Table_Gender2" displayName="Table_Gender2" ref="A1:B3" tableType="queryTable" totalsRowShown="0">
  <autoFilter ref="A1:B3"/>
  <tableColumns count="2">
    <tableColumn id="1" uniqueName="1" name="code" queryTableFieldId="1"/>
    <tableColumn id="2" uniqueName="2" name="gender" queryTableFieldId="2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id="4" name="Table_GestationalAge3" displayName="Table_GestationalAge3" ref="A1:B4" tableType="queryTable" totalsRowShown="0">
  <autoFilter ref="A1:B4"/>
  <tableColumns count="2">
    <tableColumn id="1" uniqueName="1" name="code" queryTableFieldId="1"/>
    <tableColumn id="2" uniqueName="2" name="gestage" queryTableFieldId="2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id="5" name="Table_Missing4" displayName="Table_Missing4" ref="A1:B3" tableType="queryTable" totalsRowShown="0">
  <autoFilter ref="A1:B3"/>
  <tableColumns count="2">
    <tableColumn id="1" uniqueName="1" name="code" queryTableFieldId="1"/>
    <tableColumn id="2" uniqueName="2" name="missing" queryTableFieldId="2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id="6" name="Table_Neonatal5" displayName="Table_Neonatal5" ref="A1:FR325" tableType="queryTable" totalsRowShown="0">
  <autoFilter ref="A1:FR325"/>
  <tableColumns count="174">
    <tableColumn id="1" uniqueName="1" name="FormID" queryTableFieldId="1"/>
    <tableColumn id="2" uniqueName="2" name="TimeStart" queryTableFieldId="2" dataDxfId="26"/>
    <tableColumn id="3" uniqueName="3" name="Hospital" queryTableFieldId="3"/>
    <tableColumn id="4" uniqueName="4" name="BirthDay" queryTableFieldId="4"/>
    <tableColumn id="5" uniqueName="5" name="BirthMonth" queryTableFieldId="5"/>
    <tableColumn id="6" uniqueName="6" name="BirthYear" queryTableFieldId="6"/>
    <tableColumn id="7" uniqueName="7" name="BirthDateMiss" queryTableFieldId="7"/>
    <tableColumn id="8" uniqueName="8" name="AdmitDay" queryTableFieldId="8"/>
    <tableColumn id="9" uniqueName="9" name="AdmitMonth" queryTableFieldId="9"/>
    <tableColumn id="10" uniqueName="10" name="AdmitYear" queryTableFieldId="10"/>
    <tableColumn id="11" uniqueName="11" name="AdmitDateMiss" queryTableFieldId="11"/>
    <tableColumn id="12" uniqueName="12" name="Gender" queryTableFieldId="12"/>
    <tableColumn id="13" uniqueName="13" name="GenderMiss" queryTableFieldId="13"/>
    <tableColumn id="14" uniqueName="14" name="BirthWeight" queryTableFieldId="14"/>
    <tableColumn id="15" uniqueName="15" name="BirthWeightMiss" queryTableFieldId="15"/>
    <tableColumn id="16" uniqueName="16" name="GestationalAge" queryTableFieldId="16"/>
    <tableColumn id="17" uniqueName="17" name="PretermAge" queryTableFieldId="17"/>
    <tableColumn id="18" uniqueName="18" name="PretermAgeMiss" queryTableFieldId="18"/>
    <tableColumn id="19" uniqueName="19" name="PretermBy" queryTableFieldId="19"/>
    <tableColumn id="20" uniqueName="20" name="TimeAdmission" queryTableFieldId="20" dataDxfId="25"/>
    <tableColumn id="21" uniqueName="21" name="TimeAdmissionMiss" queryTableFieldId="21"/>
    <tableColumn id="22" uniqueName="22" name="AgeAdmission" queryTableFieldId="22"/>
    <tableColumn id="23" uniqueName="23" name="AgeAdmissionMiss" queryTableFieldId="23"/>
    <tableColumn id="24" uniqueName="24" name="Diagnosis1" queryTableFieldId="24"/>
    <tableColumn id="25" uniqueName="25" name="Diagnosis1Miss" queryTableFieldId="25"/>
    <tableColumn id="26" uniqueName="26" name="Diagnosis1Other" queryTableFieldId="26"/>
    <tableColumn id="27" uniqueName="27" name="Diagnosis2" queryTableFieldId="27"/>
    <tableColumn id="28" uniqueName="28" name="Diagnosis2Miss" queryTableFieldId="28"/>
    <tableColumn id="29" uniqueName="29" name="Diagnosis2Other" queryTableFieldId="29"/>
    <tableColumn id="30" uniqueName="30" name="DischargeDay" queryTableFieldId="30"/>
    <tableColumn id="31" uniqueName="31" name="DischargeMonth" queryTableFieldId="31"/>
    <tableColumn id="32" uniqueName="32" name="DischargeYear" queryTableFieldId="32"/>
    <tableColumn id="33" uniqueName="33" name="DischargeDateMiss" queryTableFieldId="33"/>
    <tableColumn id="34" uniqueName="34" name="AgeDischarge" queryTableFieldId="34"/>
    <tableColumn id="35" uniqueName="35" name="AgeDischargeMiss" queryTableFieldId="35"/>
    <tableColumn id="36" uniqueName="36" name="DischargeLoc" queryTableFieldId="36"/>
    <tableColumn id="37" uniqueName="37" name="WeightDischarge" queryTableFieldId="37"/>
    <tableColumn id="38" uniqueName="38" name="WeightDischargeMiss" queryTableFieldId="38"/>
    <tableColumn id="39" uniqueName="39" name="VSdoc" queryTableFieldId="39"/>
    <tableColumn id="40" uniqueName="40" name="TimeAdmissionTemp" queryTableFieldId="40" dataDxfId="24"/>
    <tableColumn id="41" uniqueName="41" name="TimeAdmissionTempMiss" queryTableFieldId="41"/>
    <tableColumn id="42" uniqueName="42" name="AdmissionTempDay" queryTableFieldId="42"/>
    <tableColumn id="43" uniqueName="43" name="AdmissionTempMonth" queryTableFieldId="43"/>
    <tableColumn id="44" uniqueName="44" name="AdmissionTempYear" queryTableFieldId="44"/>
    <tableColumn id="45" uniqueName="45" name="DateAdmissionTempMiss" queryTableFieldId="45"/>
    <tableColumn id="46" uniqueName="46" name="AdmissionTempLow" queryTableFieldId="46"/>
    <tableColumn id="47" uniqueName="47" name="TimeTempGT36" queryTableFieldId="47" dataDxfId="23"/>
    <tableColumn id="48" uniqueName="48" name="TimeTempGT36Miss" queryTableFieldId="48"/>
    <tableColumn id="49" uniqueName="49" name="BirthWeightLow" queryTableFieldId="49"/>
    <tableColumn id="50" uniqueName="50" name="BirthWeightLowMiss" queryTableFieldId="50"/>
    <tableColumn id="51" uniqueName="51" name="GestationalAgeLow" queryTableFieldId="51"/>
    <tableColumn id="52" uniqueName="52" name="MethRx" queryTableFieldId="52"/>
    <tableColumn id="53" uniqueName="53" name="OxygenTherapy" queryTableFieldId="53"/>
    <tableColumn id="54" uniqueName="54" name="OxygenMethod" queryTableFieldId="54"/>
    <tableColumn id="55" uniqueName="55" name="OxygenStartDay" queryTableFieldId="55"/>
    <tableColumn id="56" uniqueName="56" name="OxygenStartMonth" queryTableFieldId="56"/>
    <tableColumn id="57" uniqueName="57" name="OxygenStartYear" queryTableFieldId="57"/>
    <tableColumn id="58" uniqueName="58" name="OxygenStartDateMiss" queryTableFieldId="58"/>
    <tableColumn id="59" uniqueName="59" name="OxygenStartTime" queryTableFieldId="59" dataDxfId="22"/>
    <tableColumn id="60" uniqueName="60" name="OxygenStartTimeMiss" queryTableFieldId="60"/>
    <tableColumn id="61" uniqueName="61" name="OxygenEndDay" queryTableFieldId="61"/>
    <tableColumn id="62" uniqueName="62" name="OxygenEndMonth" queryTableFieldId="62"/>
    <tableColumn id="63" uniqueName="63" name="OxygenEndYear" queryTableFieldId="63"/>
    <tableColumn id="64" uniqueName="64" name="OxygenEndDateMiss" queryTableFieldId="64"/>
    <tableColumn id="65" uniqueName="65" name="OxygenEndTime" queryTableFieldId="65" dataDxfId="21"/>
    <tableColumn id="66" uniqueName="66" name="OxygenEndTimeMiss" queryTableFieldId="66"/>
    <tableColumn id="67" uniqueName="67" name="BloodSugarLow" queryTableFieldId="67"/>
    <tableColumn id="68" uniqueName="68" name="TimeBloodSugarLow" queryTableFieldId="68" dataDxfId="20"/>
    <tableColumn id="69" uniqueName="69" name="TimeBloodSugarLowMiss" queryTableFieldId="69"/>
    <tableColumn id="70" uniqueName="70" name="TimeBloodSugarGT40" queryTableFieldId="70" dataDxfId="19"/>
    <tableColumn id="71" uniqueName="71" name="TimeBloodSugarGT40Miss" queryTableFieldId="71"/>
    <tableColumn id="72" uniqueName="72" name="AdmittedFirst48" queryTableFieldId="72"/>
    <tableColumn id="73" uniqueName="73" name="Remained2weeks" queryTableFieldId="73"/>
    <tableColumn id="74" uniqueName="74" name="Weight1Day" queryTableFieldId="74"/>
    <tableColumn id="75" uniqueName="75" name="Weight1Month" queryTableFieldId="75"/>
    <tableColumn id="76" uniqueName="76" name="Weight1Year" queryTableFieldId="76"/>
    <tableColumn id="77" uniqueName="77" name="Weight1" queryTableFieldId="77"/>
    <tableColumn id="78" uniqueName="78" name="Weight2Day" queryTableFieldId="78"/>
    <tableColumn id="79" uniqueName="79" name="Weight2Month" queryTableFieldId="79"/>
    <tableColumn id="80" uniqueName="80" name="Weight2Year" queryTableFieldId="80"/>
    <tableColumn id="81" uniqueName="81" name="Weight2" queryTableFieldId="81"/>
    <tableColumn id="82" uniqueName="82" name="Weight3Day" queryTableFieldId="82"/>
    <tableColumn id="83" uniqueName="83" name="Weight3Month" queryTableFieldId="83"/>
    <tableColumn id="84" uniqueName="84" name="Weight3Year" queryTableFieldId="84"/>
    <tableColumn id="85" uniqueName="85" name="Weight3" queryTableFieldId="85"/>
    <tableColumn id="86" uniqueName="86" name="Weight4Day" queryTableFieldId="86"/>
    <tableColumn id="87" uniqueName="87" name="Weight4Month" queryTableFieldId="87"/>
    <tableColumn id="88" uniqueName="88" name="Weight4Year" queryTableFieldId="88"/>
    <tableColumn id="89" uniqueName="89" name="Weight4" queryTableFieldId="89"/>
    <tableColumn id="90" uniqueName="90" name="Weight5Day" queryTableFieldId="90"/>
    <tableColumn id="91" uniqueName="91" name="Weight5Month" queryTableFieldId="91"/>
    <tableColumn id="92" uniqueName="92" name="Weight5Year" queryTableFieldId="92"/>
    <tableColumn id="93" uniqueName="93" name="Weight5" queryTableFieldId="93"/>
    <tableColumn id="94" uniqueName="94" name="Weight6Day" queryTableFieldId="94"/>
    <tableColumn id="95" uniqueName="95" name="Weight6Month" queryTableFieldId="95"/>
    <tableColumn id="96" uniqueName="96" name="Weight6Year" queryTableFieldId="96"/>
    <tableColumn id="97" uniqueName="97" name="Weight6" queryTableFieldId="97"/>
    <tableColumn id="98" uniqueName="98" name="Weight7Day" queryTableFieldId="98"/>
    <tableColumn id="99" uniqueName="99" name="Weight7Month" queryTableFieldId="99"/>
    <tableColumn id="100" uniqueName="100" name="Weight7Year" queryTableFieldId="100"/>
    <tableColumn id="101" uniqueName="101" name="Weight7" queryTableFieldId="101"/>
    <tableColumn id="102" uniqueName="102" name="Weight8Day" queryTableFieldId="102"/>
    <tableColumn id="103" uniqueName="103" name="Weight8Month" queryTableFieldId="103"/>
    <tableColumn id="104" uniqueName="104" name="Weight8Year" queryTableFieldId="104"/>
    <tableColumn id="105" uniqueName="105" name="Weight8" queryTableFieldId="105"/>
    <tableColumn id="106" uniqueName="106" name="Weight9Day" queryTableFieldId="106"/>
    <tableColumn id="107" uniqueName="107" name="Weight9Month" queryTableFieldId="107"/>
    <tableColumn id="108" uniqueName="108" name="Weight9Year" queryTableFieldId="108"/>
    <tableColumn id="109" uniqueName="109" name="Weight9" queryTableFieldId="109"/>
    <tableColumn id="110" uniqueName="110" name="Weight10Day" queryTableFieldId="110"/>
    <tableColumn id="111" uniqueName="111" name="Weight10Month" queryTableFieldId="111"/>
    <tableColumn id="112" uniqueName="112" name="Weight10Year" queryTableFieldId="112"/>
    <tableColumn id="113" uniqueName="113" name="Weight10" queryTableFieldId="113"/>
    <tableColumn id="114" uniqueName="114" name="Weight11Day" queryTableFieldId="114"/>
    <tableColumn id="115" uniqueName="115" name="Weight11Month" queryTableFieldId="115"/>
    <tableColumn id="116" uniqueName="116" name="Weight11Year" queryTableFieldId="116"/>
    <tableColumn id="117" uniqueName="117" name="Weight11" queryTableFieldId="117"/>
    <tableColumn id="118" uniqueName="118" name="Weight12Day" queryTableFieldId="118"/>
    <tableColumn id="119" uniqueName="119" name="Weight12Month" queryTableFieldId="119"/>
    <tableColumn id="120" uniqueName="120" name="Weight12Year" queryTableFieldId="120"/>
    <tableColumn id="121" uniqueName="121" name="Weight12" queryTableFieldId="121"/>
    <tableColumn id="122" uniqueName="122" name="Weight13Day" queryTableFieldId="122"/>
    <tableColumn id="123" uniqueName="123" name="Weight13Month" queryTableFieldId="123"/>
    <tableColumn id="124" uniqueName="124" name="Weight13Year" queryTableFieldId="124"/>
    <tableColumn id="125" uniqueName="125" name="Weight13" queryTableFieldId="125"/>
    <tableColumn id="126" uniqueName="126" name="Weight14Day" queryTableFieldId="126"/>
    <tableColumn id="127" uniqueName="127" name="Weight14Month" queryTableFieldId="127"/>
    <tableColumn id="128" uniqueName="128" name="Weight14Year" queryTableFieldId="128"/>
    <tableColumn id="129" uniqueName="129" name="Weight14" queryTableFieldId="129"/>
    <tableColumn id="130" uniqueName="130" name="Antibiotics" queryTableFieldId="130"/>
    <tableColumn id="131" uniqueName="131" name="AntibioticsStartDay" queryTableFieldId="131"/>
    <tableColumn id="132" uniqueName="132" name="AntibioticsStartMonth" queryTableFieldId="132"/>
    <tableColumn id="133" uniqueName="133" name="AntibioticsStartYear" queryTableFieldId="133"/>
    <tableColumn id="134" uniqueName="134" name="AntibioticsStartMiss" queryTableFieldId="134"/>
    <tableColumn id="135" uniqueName="135" name="AmpDose" queryTableFieldId="135"/>
    <tableColumn id="136" uniqueName="136" name="AmpTimes" queryTableFieldId="136"/>
    <tableColumn id="137" uniqueName="137" name="GentDose" queryTableFieldId="137"/>
    <tableColumn id="138" uniqueName="138" name="GentTimes" queryTableFieldId="138"/>
    <tableColumn id="139" uniqueName="139" name="CefoDose" queryTableFieldId="139"/>
    <tableColumn id="140" uniqueName="140" name="CefoTimes" queryTableFieldId="140"/>
    <tableColumn id="141" uniqueName="141" name="CeftriaDose" queryTableFieldId="141"/>
    <tableColumn id="142" uniqueName="142" name="CeftriaTimes" queryTableFieldId="142"/>
    <tableColumn id="143" uniqueName="143" name="BilirubinMeas" queryTableFieldId="143"/>
    <tableColumn id="144" uniqueName="144" name="BilirubinHighmol" queryTableFieldId="144"/>
    <tableColumn id="145" uniqueName="145" name="BilirubinHighMg" queryTableFieldId="145"/>
    <tableColumn id="146" uniqueName="146" name="BilirubinDay" queryTableFieldId="146"/>
    <tableColumn id="147" uniqueName="147" name="BilirubinMonth" queryTableFieldId="147"/>
    <tableColumn id="148" uniqueName="148" name="BilirubinYear" queryTableFieldId="148"/>
    <tableColumn id="149" uniqueName="149" name="BilirubinDateMiss" queryTableFieldId="149"/>
    <tableColumn id="150" uniqueName="150" name="Phototherapy" queryTableFieldId="150"/>
    <tableColumn id="151" uniqueName="151" name="Comments" queryTableFieldId="151"/>
    <tableColumn id="152" uniqueName="152" name="DataCollector" queryTableFieldId="152"/>
    <tableColumn id="153" uniqueName="153" name="CollectionDay" queryTableFieldId="153"/>
    <tableColumn id="154" uniqueName="154" name="CollectionMonth" queryTableFieldId="154"/>
    <tableColumn id="155" uniqueName="155" name="CollectionYear" queryTableFieldId="155"/>
    <tableColumn id="156" uniqueName="156" name="TimeEnd" queryTableFieldId="156" dataDxfId="18"/>
    <tableColumn id="157" uniqueName="157" name="Gender_lookup" queryTableFieldId="157" dataDxfId="17">
      <calculatedColumnFormula>VLOOKUP(Table_Neonatal5[[#This Row],[Gender]],Table_Gender2[],2,FALSE)</calculatedColumnFormula>
    </tableColumn>
    <tableColumn id="158" uniqueName="158" name="PretermBy_lookup" queryTableFieldId="158" dataDxfId="16">
      <calculatedColumnFormula>VLOOKUP(Table_Neonatal5[[#This Row],[PretermBy]],Table_PretermBy7[],2,FALSE)</calculatedColumnFormula>
    </tableColumn>
    <tableColumn id="159" uniqueName="159" name="Diagnosis1_lookup" queryTableFieldId="159" dataDxfId="15">
      <calculatedColumnFormula>VLOOKUP(Table_Neonatal5[[#This Row],[Diagnosis1]],Table_diagnosis[],2,FALSE)</calculatedColumnFormula>
    </tableColumn>
    <tableColumn id="160" uniqueName="160" name="Diagnosis2_lookup" queryTableFieldId="160" dataDxfId="14">
      <calculatedColumnFormula>VLOOKUP(Table_Neonatal5[[#This Row],[Diagnosis2]],Table_diagnosis[],2,FALSE)</calculatedColumnFormula>
    </tableColumn>
    <tableColumn id="161" uniqueName="161" name="DischargeLoc_lookup" queryTableFieldId="161" dataDxfId="13">
      <calculatedColumnFormula>VLOOKUP(Table_Neonatal5[[#This Row],[DischargeLoc]],Table_DischargeLoc1[],2,FALSE)</calculatedColumnFormula>
    </tableColumn>
    <tableColumn id="162" uniqueName="162" name="AdmissionTempLow_lookup" queryTableFieldId="162" dataDxfId="12">
      <calculatedColumnFormula>VLOOKUP(Table_Neonatal5[[#This Row],[AdmissionTempLow]],Table_YesNo8[],2,FALSE)</calculatedColumnFormula>
    </tableColumn>
    <tableColumn id="163" uniqueName="163" name="BirthWeightLow_lookup" queryTableFieldId="163" dataDxfId="11">
      <calculatedColumnFormula>VLOOKUP(Table_Neonatal5[[#This Row],[BirthWeightLow]],Table_YesNo8[],2,FALSE)</calculatedColumnFormula>
    </tableColumn>
    <tableColumn id="164" uniqueName="164" name="GestationalAgeLow_lookup" queryTableFieldId="164" dataDxfId="10">
      <calculatedColumnFormula>VLOOKUP(Table_Neonatal5[[#This Row],[GestationalAgeLow]],Table_YesNo8[],2,FALSE)</calculatedColumnFormula>
    </tableColumn>
    <tableColumn id="165" uniqueName="165" name="MethRx_lookup" queryTableFieldId="165" dataDxfId="9">
      <calculatedColumnFormula>VLOOKUP(Table_Neonatal5[[#This Row],[MethRx]],Table_YesNo8[],2,FALSE)</calculatedColumnFormula>
    </tableColumn>
    <tableColumn id="166" uniqueName="166" name="OxygenTherapy_lookup" queryTableFieldId="166" dataDxfId="8">
      <calculatedColumnFormula>VLOOKUP(Table_Neonatal5[[#This Row],[OxygenTherapy]],Table_YesNo8[],2,FALSE)</calculatedColumnFormula>
    </tableColumn>
    <tableColumn id="167" uniqueName="167" name="OxygenMethod_lookup" queryTableFieldId="167" dataDxfId="7">
      <calculatedColumnFormula>VLOOKUP(Table_Neonatal5[[#This Row],[OxygenMethod]],Table_OxygenMethod6[],2,FALSE)</calculatedColumnFormula>
    </tableColumn>
    <tableColumn id="168" uniqueName="168" name="BloodSugarLow_lookup" queryTableFieldId="168" dataDxfId="6">
      <calculatedColumnFormula>VLOOKUP(Table_Neonatal5[[#This Row],[BloodSugarLow]],Table_YesNo8[],2,FALSE)</calculatedColumnFormula>
    </tableColumn>
    <tableColumn id="169" uniqueName="169" name="AdmittedFirst48_lookup" queryTableFieldId="169" dataDxfId="5">
      <calculatedColumnFormula>VLOOKUP(Table_Neonatal5[[#This Row],[AdmittedFirst48]],Table_YesNo8[],2,FALSE)</calculatedColumnFormula>
    </tableColumn>
    <tableColumn id="170" uniqueName="170" name="Remained2Weeks_lookup" queryTableFieldId="170" dataDxfId="4">
      <calculatedColumnFormula>VLOOKUP(Table_Neonatal5[[#This Row],[Remained2weeks]],Table_YesNo8[],2,FALSE)</calculatedColumnFormula>
    </tableColumn>
    <tableColumn id="171" uniqueName="171" name="Antibiotics_lookup" queryTableFieldId="171" dataDxfId="3">
      <calculatedColumnFormula>VLOOKUP(Table_Neonatal5[[#This Row],[Antibiotics]],Table_YesNo8[],2,FALSE)</calculatedColumnFormula>
    </tableColumn>
    <tableColumn id="172" uniqueName="172" name="BilirubinMeas_lookup" queryTableFieldId="172" dataDxfId="2">
      <calculatedColumnFormula>VLOOKUP(Table_Neonatal5[[#This Row],[BilirubinMeas]],Table_YesNo8[],2,FALSE)</calculatedColumnFormula>
    </tableColumn>
    <tableColumn id="173" uniqueName="173" name="Phototherapy_lookup" queryTableFieldId="173" dataDxfId="1">
      <calculatedColumnFormula>VLOOKUP(Table_Neonatal5[[#This Row],[Phototherapy]],Table_YesNo8[],2,FALSE)</calculatedColumnFormula>
    </tableColumn>
    <tableColumn id="174" uniqueName="174" name="Admit_date" queryTableFieldId="174" dataDxfId="0">
      <calculatedColumnFormula>DATE(2000+Table_Neonatal5[[#This Row],[AdmitYear]],Table_Neonatal5[[#This Row],[AdmitMonth]],Table_Neonatal5[[#This Row],[AdmitDay]])</calculatedColumnFormula>
    </tableColumn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id="7" name="Table_OxygenMethod6" displayName="Table_OxygenMethod6" ref="A1:B4" tableType="queryTable" totalsRowShown="0">
  <autoFilter ref="A1:B4"/>
  <tableColumns count="2">
    <tableColumn id="1" uniqueName="1" name="code" queryTableFieldId="1"/>
    <tableColumn id="2" uniqueName="2" name="method" queryTableFieldId="2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id="8" name="Table_PretermBy7" displayName="Table_PretermBy7" ref="A1:B4" tableType="queryTable" totalsRowShown="0">
  <autoFilter ref="A1:B4"/>
  <tableColumns count="2">
    <tableColumn id="1" uniqueName="1" name="code" queryTableFieldId="1"/>
    <tableColumn id="2" uniqueName="2" name="provider" queryTableFieldId="2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id="9" name="Table_YesNo8" displayName="Table_YesNo8" ref="A1:B4" tableType="queryTable" totalsRowShown="0">
  <autoFilter ref="A1:B4"/>
  <tableColumns count="2">
    <tableColumn id="1" uniqueName="1" name="code" queryTableFieldId="1"/>
    <tableColumn id="2" uniqueName="2" name="answer" queryTableFieldId="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D27" sqref="D27"/>
    </sheetView>
  </sheetViews>
  <sheetFormatPr defaultRowHeight="15" x14ac:dyDescent="0.25"/>
  <cols>
    <col min="1" max="1" width="7.5703125" bestFit="1" customWidth="1"/>
    <col min="2" max="2" width="14.7109375" bestFit="1" customWidth="1"/>
  </cols>
  <sheetData>
    <row r="1" spans="1:2" x14ac:dyDescent="0.25">
      <c r="A1" t="s">
        <v>0</v>
      </c>
      <c r="B1" t="s">
        <v>602</v>
      </c>
    </row>
    <row r="2" spans="1:2" x14ac:dyDescent="0.25">
      <c r="A2">
        <v>1</v>
      </c>
      <c r="B2" t="s">
        <v>603</v>
      </c>
    </row>
    <row r="3" spans="1:2" x14ac:dyDescent="0.25">
      <c r="A3">
        <v>0</v>
      </c>
      <c r="B3" t="s">
        <v>604</v>
      </c>
    </row>
    <row r="4" spans="1:2" x14ac:dyDescent="0.25">
      <c r="A4">
        <v>9</v>
      </c>
      <c r="B4" t="s">
        <v>605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3"/>
  <sheetViews>
    <sheetView workbookViewId="0">
      <selection sqref="A1:B13"/>
    </sheetView>
  </sheetViews>
  <sheetFormatPr defaultRowHeight="15" x14ac:dyDescent="0.25"/>
  <cols>
    <col min="1" max="1" width="7.5703125" bestFit="1" customWidth="1"/>
    <col min="2" max="2" width="39.85546875" bestFit="1" customWidth="1"/>
  </cols>
  <sheetData>
    <row r="1" spans="1:2" x14ac:dyDescent="0.25">
      <c r="A1" t="s">
        <v>0</v>
      </c>
      <c r="B1" t="s">
        <v>1</v>
      </c>
    </row>
    <row r="2" spans="1:2" x14ac:dyDescent="0.25">
      <c r="A2">
        <v>1</v>
      </c>
      <c r="B2" t="s">
        <v>2</v>
      </c>
    </row>
    <row r="3" spans="1:2" x14ac:dyDescent="0.25">
      <c r="A3">
        <v>2</v>
      </c>
      <c r="B3" t="s">
        <v>3</v>
      </c>
    </row>
    <row r="4" spans="1:2" x14ac:dyDescent="0.25">
      <c r="A4">
        <v>3</v>
      </c>
      <c r="B4" t="s">
        <v>4</v>
      </c>
    </row>
    <row r="5" spans="1:2" x14ac:dyDescent="0.25">
      <c r="A5">
        <v>4</v>
      </c>
      <c r="B5" t="s">
        <v>5</v>
      </c>
    </row>
    <row r="6" spans="1:2" x14ac:dyDescent="0.25">
      <c r="A6">
        <v>5</v>
      </c>
      <c r="B6" t="s">
        <v>6</v>
      </c>
    </row>
    <row r="7" spans="1:2" x14ac:dyDescent="0.25">
      <c r="A7">
        <v>6</v>
      </c>
      <c r="B7" t="s">
        <v>7</v>
      </c>
    </row>
    <row r="8" spans="1:2" x14ac:dyDescent="0.25">
      <c r="A8">
        <v>7</v>
      </c>
      <c r="B8" t="s">
        <v>8</v>
      </c>
    </row>
    <row r="9" spans="1:2" x14ac:dyDescent="0.25">
      <c r="A9">
        <v>8</v>
      </c>
      <c r="B9" t="s">
        <v>9</v>
      </c>
    </row>
    <row r="10" spans="1:2" x14ac:dyDescent="0.25">
      <c r="A10">
        <v>9</v>
      </c>
      <c r="B10" t="s">
        <v>10</v>
      </c>
    </row>
    <row r="11" spans="1:2" x14ac:dyDescent="0.25">
      <c r="A11">
        <v>10</v>
      </c>
      <c r="B11" t="s">
        <v>11</v>
      </c>
    </row>
    <row r="12" spans="1:2" x14ac:dyDescent="0.25">
      <c r="A12">
        <v>11</v>
      </c>
      <c r="B12" t="s">
        <v>12</v>
      </c>
    </row>
    <row r="13" spans="1:2" x14ac:dyDescent="0.25">
      <c r="A13">
        <v>12</v>
      </c>
      <c r="B13" t="s">
        <v>13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sqref="A1:B6"/>
    </sheetView>
  </sheetViews>
  <sheetFormatPr defaultRowHeight="15" x14ac:dyDescent="0.25"/>
  <cols>
    <col min="1" max="1" width="7.5703125" bestFit="1" customWidth="1"/>
    <col min="2" max="2" width="16.140625" bestFit="1" customWidth="1"/>
  </cols>
  <sheetData>
    <row r="1" spans="1:2" x14ac:dyDescent="0.25">
      <c r="A1" t="s">
        <v>0</v>
      </c>
      <c r="B1" t="s">
        <v>14</v>
      </c>
    </row>
    <row r="2" spans="1:2" x14ac:dyDescent="0.25">
      <c r="A2">
        <v>1</v>
      </c>
      <c r="B2" t="s">
        <v>15</v>
      </c>
    </row>
    <row r="3" spans="1:2" x14ac:dyDescent="0.25">
      <c r="A3">
        <v>2</v>
      </c>
      <c r="B3" t="s">
        <v>16</v>
      </c>
    </row>
    <row r="4" spans="1:2" x14ac:dyDescent="0.25">
      <c r="A4">
        <v>3</v>
      </c>
      <c r="B4" t="s">
        <v>17</v>
      </c>
    </row>
    <row r="5" spans="1:2" x14ac:dyDescent="0.25">
      <c r="A5">
        <v>4</v>
      </c>
      <c r="B5" t="s">
        <v>18</v>
      </c>
    </row>
    <row r="6" spans="1:2" x14ac:dyDescent="0.25">
      <c r="A6">
        <v>9</v>
      </c>
      <c r="B6" t="s">
        <v>19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workbookViewId="0">
      <selection sqref="A1:B3"/>
    </sheetView>
  </sheetViews>
  <sheetFormatPr defaultRowHeight="15" x14ac:dyDescent="0.25"/>
  <cols>
    <col min="1" max="1" width="7.5703125" bestFit="1" customWidth="1"/>
    <col min="2" max="2" width="9.5703125" bestFit="1" customWidth="1"/>
  </cols>
  <sheetData>
    <row r="1" spans="1:2" x14ac:dyDescent="0.25">
      <c r="A1" t="s">
        <v>0</v>
      </c>
      <c r="B1" t="s">
        <v>20</v>
      </c>
    </row>
    <row r="2" spans="1:2" x14ac:dyDescent="0.25">
      <c r="A2">
        <v>0</v>
      </c>
      <c r="B2" t="s">
        <v>21</v>
      </c>
    </row>
    <row r="3" spans="1:2" x14ac:dyDescent="0.25">
      <c r="A3">
        <v>1</v>
      </c>
      <c r="B3" t="s">
        <v>22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B4"/>
    </sheetView>
  </sheetViews>
  <sheetFormatPr defaultRowHeight="15" x14ac:dyDescent="0.25"/>
  <cols>
    <col min="1" max="1" width="7.5703125" bestFit="1" customWidth="1"/>
    <col min="2" max="2" width="15.28515625" bestFit="1" customWidth="1"/>
  </cols>
  <sheetData>
    <row r="1" spans="1:2" x14ac:dyDescent="0.25">
      <c r="A1" t="s">
        <v>0</v>
      </c>
      <c r="B1" t="s">
        <v>23</v>
      </c>
    </row>
    <row r="2" spans="1:2" x14ac:dyDescent="0.25">
      <c r="A2">
        <v>0</v>
      </c>
      <c r="B2" t="s">
        <v>24</v>
      </c>
    </row>
    <row r="3" spans="1:2" x14ac:dyDescent="0.25">
      <c r="A3">
        <v>1</v>
      </c>
      <c r="B3" t="s">
        <v>25</v>
      </c>
    </row>
    <row r="4" spans="1:2" x14ac:dyDescent="0.25">
      <c r="A4">
        <v>9</v>
      </c>
      <c r="B4" t="s">
        <v>26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workbookViewId="0">
      <selection sqref="A1:B3"/>
    </sheetView>
  </sheetViews>
  <sheetFormatPr defaultRowHeight="15" x14ac:dyDescent="0.25"/>
  <cols>
    <col min="1" max="1" width="7.5703125" bestFit="1" customWidth="1"/>
    <col min="2" max="2" width="15.28515625" bestFit="1" customWidth="1"/>
  </cols>
  <sheetData>
    <row r="1" spans="1:2" x14ac:dyDescent="0.25">
      <c r="A1" t="s">
        <v>0</v>
      </c>
      <c r="B1" t="s">
        <v>27</v>
      </c>
    </row>
    <row r="2" spans="1:2" x14ac:dyDescent="0.25">
      <c r="A2">
        <v>0</v>
      </c>
    </row>
    <row r="3" spans="1:2" x14ac:dyDescent="0.25">
      <c r="A3">
        <v>1</v>
      </c>
      <c r="B3" t="s">
        <v>26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R325"/>
  <sheetViews>
    <sheetView tabSelected="1" topLeftCell="AH1" workbookViewId="0">
      <selection activeCell="AN16" sqref="AN16"/>
    </sheetView>
  </sheetViews>
  <sheetFormatPr defaultRowHeight="15" x14ac:dyDescent="0.25"/>
  <cols>
    <col min="1" max="1" width="9.7109375" bestFit="1" customWidth="1"/>
    <col min="2" max="2" width="11.85546875" bestFit="1" customWidth="1"/>
    <col min="3" max="3" width="11.140625" bestFit="1" customWidth="1"/>
    <col min="4" max="4" width="10.85546875" bestFit="1" customWidth="1"/>
    <col min="5" max="5" width="13.5703125" bestFit="1" customWidth="1"/>
    <col min="6" max="6" width="11.5703125" bestFit="1" customWidth="1"/>
    <col min="7" max="7" width="16" bestFit="1" customWidth="1"/>
    <col min="8" max="8" width="12" bestFit="1" customWidth="1"/>
    <col min="9" max="9" width="14.7109375" bestFit="1" customWidth="1"/>
    <col min="10" max="10" width="12.7109375" bestFit="1" customWidth="1"/>
    <col min="11" max="11" width="17.140625" bestFit="1" customWidth="1"/>
    <col min="12" max="12" width="10" bestFit="1" customWidth="1"/>
    <col min="13" max="14" width="14.140625" bestFit="1" customWidth="1"/>
    <col min="15" max="15" width="18.42578125" bestFit="1" customWidth="1"/>
    <col min="16" max="16" width="17.140625" bestFit="1" customWidth="1"/>
    <col min="17" max="17" width="14" bestFit="1" customWidth="1"/>
    <col min="18" max="18" width="18.28515625" bestFit="1" customWidth="1"/>
    <col min="19" max="19" width="12.7109375" bestFit="1" customWidth="1"/>
    <col min="20" max="20" width="17.140625" bestFit="1" customWidth="1"/>
    <col min="21" max="21" width="21.42578125" bestFit="1" customWidth="1"/>
    <col min="22" max="22" width="16.140625" bestFit="1" customWidth="1"/>
    <col min="23" max="23" width="20.42578125" bestFit="1" customWidth="1"/>
    <col min="24" max="24" width="12.7109375" bestFit="1" customWidth="1"/>
    <col min="25" max="25" width="17" bestFit="1" customWidth="1"/>
    <col min="26" max="26" width="34.5703125" bestFit="1" customWidth="1"/>
    <col min="27" max="27" width="12.7109375" bestFit="1" customWidth="1"/>
    <col min="28" max="28" width="17" bestFit="1" customWidth="1"/>
    <col min="29" max="29" width="39.85546875" bestFit="1" customWidth="1"/>
    <col min="30" max="30" width="15.140625" bestFit="1" customWidth="1"/>
    <col min="31" max="31" width="18" bestFit="1" customWidth="1"/>
    <col min="32" max="32" width="16" bestFit="1" customWidth="1"/>
    <col min="33" max="33" width="20.42578125" bestFit="1" customWidth="1"/>
    <col min="34" max="34" width="15.42578125" bestFit="1" customWidth="1"/>
    <col min="35" max="35" width="19.7109375" bestFit="1" customWidth="1"/>
    <col min="36" max="36" width="14.7109375" bestFit="1" customWidth="1"/>
    <col min="37" max="37" width="18.5703125" bestFit="1" customWidth="1"/>
    <col min="38" max="38" width="22.85546875" bestFit="1" customWidth="1"/>
    <col min="39" max="39" width="8.7109375" bestFit="1" customWidth="1"/>
    <col min="40" max="40" width="22.28515625" bestFit="1" customWidth="1"/>
    <col min="41" max="41" width="26.5703125" bestFit="1" customWidth="1"/>
    <col min="42" max="42" width="21.140625" bestFit="1" customWidth="1"/>
    <col min="43" max="43" width="24" bestFit="1" customWidth="1"/>
    <col min="44" max="44" width="21.85546875" bestFit="1" customWidth="1"/>
    <col min="45" max="45" width="26.28515625" bestFit="1" customWidth="1"/>
    <col min="46" max="46" width="21.42578125" bestFit="1" customWidth="1"/>
    <col min="47" max="47" width="17.28515625" bestFit="1" customWidth="1"/>
    <col min="48" max="48" width="21.5703125" bestFit="1" customWidth="1"/>
    <col min="49" max="49" width="17.85546875" bestFit="1" customWidth="1"/>
    <col min="50" max="50" width="22.140625" bestFit="1" customWidth="1"/>
    <col min="51" max="51" width="20.85546875" bestFit="1" customWidth="1"/>
    <col min="52" max="52" width="10.28515625" bestFit="1" customWidth="1"/>
    <col min="53" max="54" width="17.28515625" bestFit="1" customWidth="1"/>
    <col min="55" max="55" width="17.5703125" bestFit="1" customWidth="1"/>
    <col min="56" max="56" width="20.42578125" bestFit="1" customWidth="1"/>
    <col min="57" max="57" width="18.28515625" bestFit="1" customWidth="1"/>
    <col min="58" max="58" width="22.7109375" bestFit="1" customWidth="1"/>
    <col min="59" max="59" width="18.7109375" bestFit="1" customWidth="1"/>
    <col min="60" max="60" width="23" bestFit="1" customWidth="1"/>
    <col min="61" max="61" width="16.7109375" bestFit="1" customWidth="1"/>
    <col min="62" max="62" width="19.5703125" bestFit="1" customWidth="1"/>
    <col min="63" max="63" width="17.42578125" bestFit="1" customWidth="1"/>
    <col min="64" max="64" width="21.85546875" bestFit="1" customWidth="1"/>
    <col min="65" max="65" width="17.85546875" bestFit="1" customWidth="1"/>
    <col min="66" max="66" width="22.140625" bestFit="1" customWidth="1"/>
    <col min="67" max="67" width="17" bestFit="1" customWidth="1"/>
    <col min="68" max="68" width="21.5703125" bestFit="1" customWidth="1"/>
    <col min="69" max="69" width="25.85546875" bestFit="1" customWidth="1"/>
    <col min="70" max="70" width="22.42578125" bestFit="1" customWidth="1"/>
    <col min="71" max="71" width="26.7109375" bestFit="1" customWidth="1"/>
    <col min="72" max="72" width="17.7109375" bestFit="1" customWidth="1"/>
    <col min="73" max="73" width="19.140625" bestFit="1" customWidth="1"/>
    <col min="74" max="74" width="14.140625" bestFit="1" customWidth="1"/>
    <col min="75" max="75" width="17" bestFit="1" customWidth="1"/>
    <col min="76" max="76" width="14.85546875" bestFit="1" customWidth="1"/>
    <col min="77" max="77" width="10.85546875" bestFit="1" customWidth="1"/>
    <col min="78" max="78" width="14.140625" bestFit="1" customWidth="1"/>
    <col min="79" max="79" width="17" bestFit="1" customWidth="1"/>
    <col min="80" max="80" width="14.85546875" bestFit="1" customWidth="1"/>
    <col min="81" max="81" width="10.85546875" bestFit="1" customWidth="1"/>
    <col min="82" max="82" width="14.140625" bestFit="1" customWidth="1"/>
    <col min="83" max="83" width="17" bestFit="1" customWidth="1"/>
    <col min="84" max="84" width="14.85546875" bestFit="1" customWidth="1"/>
    <col min="85" max="85" width="10.85546875" bestFit="1" customWidth="1"/>
    <col min="86" max="86" width="14.140625" bestFit="1" customWidth="1"/>
    <col min="87" max="87" width="17" bestFit="1" customWidth="1"/>
    <col min="88" max="88" width="14.85546875" bestFit="1" customWidth="1"/>
    <col min="89" max="89" width="10.85546875" bestFit="1" customWidth="1"/>
    <col min="90" max="90" width="14.140625" bestFit="1" customWidth="1"/>
    <col min="91" max="91" width="17" bestFit="1" customWidth="1"/>
    <col min="92" max="92" width="14.85546875" bestFit="1" customWidth="1"/>
    <col min="93" max="93" width="10.85546875" bestFit="1" customWidth="1"/>
    <col min="94" max="94" width="14.140625" bestFit="1" customWidth="1"/>
    <col min="95" max="95" width="17" bestFit="1" customWidth="1"/>
    <col min="96" max="96" width="14.85546875" bestFit="1" customWidth="1"/>
    <col min="97" max="97" width="10.85546875" bestFit="1" customWidth="1"/>
    <col min="98" max="98" width="14.140625" bestFit="1" customWidth="1"/>
    <col min="99" max="99" width="17" bestFit="1" customWidth="1"/>
    <col min="100" max="100" width="14.85546875" bestFit="1" customWidth="1"/>
    <col min="101" max="101" width="10.85546875" bestFit="1" customWidth="1"/>
    <col min="102" max="102" width="14.140625" bestFit="1" customWidth="1"/>
    <col min="103" max="103" width="17" bestFit="1" customWidth="1"/>
    <col min="104" max="104" width="14.85546875" bestFit="1" customWidth="1"/>
    <col min="105" max="105" width="10.85546875" bestFit="1" customWidth="1"/>
    <col min="106" max="106" width="14.140625" bestFit="1" customWidth="1"/>
    <col min="107" max="107" width="17" bestFit="1" customWidth="1"/>
    <col min="108" max="108" width="14.85546875" bestFit="1" customWidth="1"/>
    <col min="109" max="109" width="10.85546875" bestFit="1" customWidth="1"/>
    <col min="110" max="110" width="15.140625" bestFit="1" customWidth="1"/>
    <col min="111" max="111" width="18" bestFit="1" customWidth="1"/>
    <col min="112" max="112" width="16" bestFit="1" customWidth="1"/>
    <col min="113" max="113" width="11.85546875" bestFit="1" customWidth="1"/>
    <col min="114" max="114" width="15.140625" bestFit="1" customWidth="1"/>
    <col min="115" max="115" width="18" bestFit="1" customWidth="1"/>
    <col min="116" max="116" width="16" bestFit="1" customWidth="1"/>
    <col min="117" max="117" width="11.85546875" bestFit="1" customWidth="1"/>
    <col min="118" max="118" width="15.140625" bestFit="1" customWidth="1"/>
    <col min="119" max="119" width="18" bestFit="1" customWidth="1"/>
    <col min="120" max="120" width="16" bestFit="1" customWidth="1"/>
    <col min="121" max="121" width="11.85546875" bestFit="1" customWidth="1"/>
    <col min="122" max="122" width="15.140625" bestFit="1" customWidth="1"/>
    <col min="123" max="123" width="18" bestFit="1" customWidth="1"/>
    <col min="124" max="124" width="16" bestFit="1" customWidth="1"/>
    <col min="125" max="125" width="11.85546875" bestFit="1" customWidth="1"/>
    <col min="126" max="126" width="15.140625" bestFit="1" customWidth="1"/>
    <col min="127" max="127" width="18" bestFit="1" customWidth="1"/>
    <col min="128" max="128" width="16" bestFit="1" customWidth="1"/>
    <col min="129" max="129" width="11.85546875" bestFit="1" customWidth="1"/>
    <col min="130" max="130" width="12.85546875" bestFit="1" customWidth="1"/>
    <col min="131" max="131" width="20.5703125" bestFit="1" customWidth="1"/>
    <col min="132" max="132" width="23.28515625" bestFit="1" customWidth="1"/>
    <col min="133" max="133" width="21.28515625" bestFit="1" customWidth="1"/>
    <col min="134" max="134" width="21.42578125" bestFit="1" customWidth="1"/>
    <col min="135" max="135" width="11.85546875" bestFit="1" customWidth="1"/>
    <col min="136" max="136" width="12.7109375" bestFit="1" customWidth="1"/>
    <col min="137" max="137" width="12.140625" bestFit="1" customWidth="1"/>
    <col min="138" max="138" width="13" bestFit="1" customWidth="1"/>
    <col min="139" max="139" width="11.85546875" bestFit="1" customWidth="1"/>
    <col min="140" max="140" width="12.7109375" bestFit="1" customWidth="1"/>
    <col min="141" max="141" width="13.7109375" bestFit="1" customWidth="1"/>
    <col min="142" max="142" width="14.5703125" bestFit="1" customWidth="1"/>
    <col min="143" max="143" width="15.85546875" bestFit="1" customWidth="1"/>
    <col min="144" max="144" width="18.42578125" bestFit="1" customWidth="1"/>
    <col min="145" max="145" width="17.85546875" bestFit="1" customWidth="1"/>
    <col min="146" max="146" width="14.140625" bestFit="1" customWidth="1"/>
    <col min="147" max="147" width="17" bestFit="1" customWidth="1"/>
    <col min="148" max="148" width="14.85546875" bestFit="1" customWidth="1"/>
    <col min="149" max="149" width="19.28515625" bestFit="1" customWidth="1"/>
    <col min="150" max="150" width="15.5703125" bestFit="1" customWidth="1"/>
    <col min="151" max="151" width="37.42578125" bestFit="1" customWidth="1"/>
    <col min="152" max="152" width="15.42578125" bestFit="1" customWidth="1"/>
    <col min="153" max="153" width="15.7109375" bestFit="1" customWidth="1"/>
    <col min="154" max="154" width="18.42578125" bestFit="1" customWidth="1"/>
    <col min="155" max="155" width="16.42578125" bestFit="1" customWidth="1"/>
    <col min="156" max="156" width="11" bestFit="1" customWidth="1"/>
    <col min="174" max="174" width="13.7109375" bestFit="1" customWidth="1"/>
  </cols>
  <sheetData>
    <row r="1" spans="1:174" x14ac:dyDescent="0.25">
      <c r="A1" t="s">
        <v>28</v>
      </c>
      <c r="B1" t="s">
        <v>29</v>
      </c>
      <c r="C1" t="s">
        <v>30</v>
      </c>
      <c r="D1" t="s">
        <v>31</v>
      </c>
      <c r="E1" t="s">
        <v>32</v>
      </c>
      <c r="F1" t="s">
        <v>33</v>
      </c>
      <c r="G1" t="s">
        <v>34</v>
      </c>
      <c r="H1" t="s">
        <v>35</v>
      </c>
      <c r="I1" t="s">
        <v>36</v>
      </c>
      <c r="J1" t="s">
        <v>37</v>
      </c>
      <c r="K1" t="s">
        <v>38</v>
      </c>
      <c r="L1" t="s">
        <v>39</v>
      </c>
      <c r="M1" t="s">
        <v>40</v>
      </c>
      <c r="N1" t="s">
        <v>41</v>
      </c>
      <c r="O1" t="s">
        <v>42</v>
      </c>
      <c r="P1" t="s">
        <v>43</v>
      </c>
      <c r="Q1" t="s">
        <v>44</v>
      </c>
      <c r="R1" t="s">
        <v>45</v>
      </c>
      <c r="S1" t="s">
        <v>46</v>
      </c>
      <c r="T1" t="s">
        <v>47</v>
      </c>
      <c r="U1" t="s">
        <v>48</v>
      </c>
      <c r="V1" t="s">
        <v>49</v>
      </c>
      <c r="W1" t="s">
        <v>50</v>
      </c>
      <c r="X1" t="s">
        <v>51</v>
      </c>
      <c r="Y1" t="s">
        <v>52</v>
      </c>
      <c r="Z1" t="s">
        <v>53</v>
      </c>
      <c r="AA1" t="s">
        <v>54</v>
      </c>
      <c r="AB1" t="s">
        <v>55</v>
      </c>
      <c r="AC1" t="s">
        <v>56</v>
      </c>
      <c r="AD1" t="s">
        <v>57</v>
      </c>
      <c r="AE1" t="s">
        <v>58</v>
      </c>
      <c r="AF1" t="s">
        <v>59</v>
      </c>
      <c r="AG1" t="s">
        <v>60</v>
      </c>
      <c r="AH1" t="s">
        <v>61</v>
      </c>
      <c r="AI1" t="s">
        <v>62</v>
      </c>
      <c r="AJ1" t="s">
        <v>63</v>
      </c>
      <c r="AK1" t="s">
        <v>64</v>
      </c>
      <c r="AL1" t="s">
        <v>65</v>
      </c>
      <c r="AM1" t="s">
        <v>66</v>
      </c>
      <c r="AN1" t="s">
        <v>67</v>
      </c>
      <c r="AO1" t="s">
        <v>68</v>
      </c>
      <c r="AP1" t="s">
        <v>69</v>
      </c>
      <c r="AQ1" t="s">
        <v>70</v>
      </c>
      <c r="AR1" t="s">
        <v>71</v>
      </c>
      <c r="AS1" t="s">
        <v>72</v>
      </c>
      <c r="AT1" t="s">
        <v>73</v>
      </c>
      <c r="AU1" t="s">
        <v>74</v>
      </c>
      <c r="AV1" t="s">
        <v>75</v>
      </c>
      <c r="AW1" t="s">
        <v>76</v>
      </c>
      <c r="AX1" t="s">
        <v>77</v>
      </c>
      <c r="AY1" t="s">
        <v>78</v>
      </c>
      <c r="AZ1" t="s">
        <v>79</v>
      </c>
      <c r="BA1" t="s">
        <v>80</v>
      </c>
      <c r="BB1" t="s">
        <v>81</v>
      </c>
      <c r="BC1" t="s">
        <v>82</v>
      </c>
      <c r="BD1" t="s">
        <v>83</v>
      </c>
      <c r="BE1" t="s">
        <v>84</v>
      </c>
      <c r="BF1" t="s">
        <v>85</v>
      </c>
      <c r="BG1" t="s">
        <v>86</v>
      </c>
      <c r="BH1" t="s">
        <v>87</v>
      </c>
      <c r="BI1" t="s">
        <v>88</v>
      </c>
      <c r="BJ1" t="s">
        <v>89</v>
      </c>
      <c r="BK1" t="s">
        <v>90</v>
      </c>
      <c r="BL1" t="s">
        <v>91</v>
      </c>
      <c r="BM1" t="s">
        <v>92</v>
      </c>
      <c r="BN1" t="s">
        <v>93</v>
      </c>
      <c r="BO1" t="s">
        <v>94</v>
      </c>
      <c r="BP1" t="s">
        <v>95</v>
      </c>
      <c r="BQ1" t="s">
        <v>96</v>
      </c>
      <c r="BR1" t="s">
        <v>97</v>
      </c>
      <c r="BS1" t="s">
        <v>98</v>
      </c>
      <c r="BT1" t="s">
        <v>99</v>
      </c>
      <c r="BU1" t="s">
        <v>100</v>
      </c>
      <c r="BV1" t="s">
        <v>101</v>
      </c>
      <c r="BW1" t="s">
        <v>102</v>
      </c>
      <c r="BX1" t="s">
        <v>103</v>
      </c>
      <c r="BY1" t="s">
        <v>104</v>
      </c>
      <c r="BZ1" t="s">
        <v>105</v>
      </c>
      <c r="CA1" t="s">
        <v>106</v>
      </c>
      <c r="CB1" t="s">
        <v>107</v>
      </c>
      <c r="CC1" t="s">
        <v>108</v>
      </c>
      <c r="CD1" t="s">
        <v>109</v>
      </c>
      <c r="CE1" t="s">
        <v>110</v>
      </c>
      <c r="CF1" t="s">
        <v>111</v>
      </c>
      <c r="CG1" t="s">
        <v>112</v>
      </c>
      <c r="CH1" t="s">
        <v>113</v>
      </c>
      <c r="CI1" t="s">
        <v>114</v>
      </c>
      <c r="CJ1" t="s">
        <v>115</v>
      </c>
      <c r="CK1" t="s">
        <v>116</v>
      </c>
      <c r="CL1" t="s">
        <v>117</v>
      </c>
      <c r="CM1" t="s">
        <v>118</v>
      </c>
      <c r="CN1" t="s">
        <v>119</v>
      </c>
      <c r="CO1" t="s">
        <v>120</v>
      </c>
      <c r="CP1" t="s">
        <v>121</v>
      </c>
      <c r="CQ1" t="s">
        <v>122</v>
      </c>
      <c r="CR1" t="s">
        <v>123</v>
      </c>
      <c r="CS1" t="s">
        <v>124</v>
      </c>
      <c r="CT1" t="s">
        <v>125</v>
      </c>
      <c r="CU1" t="s">
        <v>126</v>
      </c>
      <c r="CV1" t="s">
        <v>127</v>
      </c>
      <c r="CW1" t="s">
        <v>128</v>
      </c>
      <c r="CX1" t="s">
        <v>129</v>
      </c>
      <c r="CY1" t="s">
        <v>130</v>
      </c>
      <c r="CZ1" t="s">
        <v>131</v>
      </c>
      <c r="DA1" t="s">
        <v>132</v>
      </c>
      <c r="DB1" t="s">
        <v>133</v>
      </c>
      <c r="DC1" t="s">
        <v>134</v>
      </c>
      <c r="DD1" t="s">
        <v>135</v>
      </c>
      <c r="DE1" t="s">
        <v>136</v>
      </c>
      <c r="DF1" t="s">
        <v>137</v>
      </c>
      <c r="DG1" t="s">
        <v>138</v>
      </c>
      <c r="DH1" t="s">
        <v>139</v>
      </c>
      <c r="DI1" t="s">
        <v>140</v>
      </c>
      <c r="DJ1" t="s">
        <v>141</v>
      </c>
      <c r="DK1" t="s">
        <v>142</v>
      </c>
      <c r="DL1" t="s">
        <v>143</v>
      </c>
      <c r="DM1" t="s">
        <v>144</v>
      </c>
      <c r="DN1" t="s">
        <v>145</v>
      </c>
      <c r="DO1" t="s">
        <v>146</v>
      </c>
      <c r="DP1" t="s">
        <v>147</v>
      </c>
      <c r="DQ1" t="s">
        <v>148</v>
      </c>
      <c r="DR1" t="s">
        <v>149</v>
      </c>
      <c r="DS1" t="s">
        <v>150</v>
      </c>
      <c r="DT1" t="s">
        <v>151</v>
      </c>
      <c r="DU1" t="s">
        <v>152</v>
      </c>
      <c r="DV1" t="s">
        <v>153</v>
      </c>
      <c r="DW1" t="s">
        <v>154</v>
      </c>
      <c r="DX1" t="s">
        <v>155</v>
      </c>
      <c r="DY1" t="s">
        <v>156</v>
      </c>
      <c r="DZ1" t="s">
        <v>157</v>
      </c>
      <c r="EA1" t="s">
        <v>158</v>
      </c>
      <c r="EB1" t="s">
        <v>159</v>
      </c>
      <c r="EC1" t="s">
        <v>160</v>
      </c>
      <c r="ED1" t="s">
        <v>161</v>
      </c>
      <c r="EE1" t="s">
        <v>162</v>
      </c>
      <c r="EF1" t="s">
        <v>163</v>
      </c>
      <c r="EG1" t="s">
        <v>164</v>
      </c>
      <c r="EH1" t="s">
        <v>165</v>
      </c>
      <c r="EI1" t="s">
        <v>166</v>
      </c>
      <c r="EJ1" t="s">
        <v>167</v>
      </c>
      <c r="EK1" t="s">
        <v>168</v>
      </c>
      <c r="EL1" t="s">
        <v>169</v>
      </c>
      <c r="EM1" t="s">
        <v>170</v>
      </c>
      <c r="EN1" t="s">
        <v>171</v>
      </c>
      <c r="EO1" t="s">
        <v>172</v>
      </c>
      <c r="EP1" t="s">
        <v>173</v>
      </c>
      <c r="EQ1" t="s">
        <v>174</v>
      </c>
      <c r="ER1" t="s">
        <v>175</v>
      </c>
      <c r="ES1" t="s">
        <v>176</v>
      </c>
      <c r="ET1" t="s">
        <v>177</v>
      </c>
      <c r="EU1" t="s">
        <v>178</v>
      </c>
      <c r="EV1" t="s">
        <v>179</v>
      </c>
      <c r="EW1" t="s">
        <v>180</v>
      </c>
      <c r="EX1" t="s">
        <v>181</v>
      </c>
      <c r="EY1" t="s">
        <v>182</v>
      </c>
      <c r="EZ1" t="s">
        <v>183</v>
      </c>
      <c r="FA1" t="s">
        <v>606</v>
      </c>
      <c r="FB1" t="s">
        <v>607</v>
      </c>
      <c r="FC1" t="s">
        <v>608</v>
      </c>
      <c r="FD1" t="s">
        <v>609</v>
      </c>
      <c r="FE1" t="s">
        <v>610</v>
      </c>
      <c r="FF1" t="s">
        <v>611</v>
      </c>
      <c r="FG1" t="s">
        <v>612</v>
      </c>
      <c r="FH1" t="s">
        <v>613</v>
      </c>
      <c r="FI1" t="s">
        <v>614</v>
      </c>
      <c r="FJ1" t="s">
        <v>615</v>
      </c>
      <c r="FK1" t="s">
        <v>616</v>
      </c>
      <c r="FL1" t="s">
        <v>617</v>
      </c>
      <c r="FM1" t="s">
        <v>618</v>
      </c>
      <c r="FN1" t="s">
        <v>619</v>
      </c>
      <c r="FO1" t="s">
        <v>620</v>
      </c>
      <c r="FP1" t="s">
        <v>621</v>
      </c>
      <c r="FQ1" t="s">
        <v>622</v>
      </c>
      <c r="FR1" t="s">
        <v>623</v>
      </c>
    </row>
    <row r="2" spans="1:174" x14ac:dyDescent="0.25">
      <c r="A2" t="s">
        <v>184</v>
      </c>
      <c r="B2" s="1">
        <v>0.38194444444444442</v>
      </c>
      <c r="C2" t="s">
        <v>185</v>
      </c>
      <c r="D2">
        <v>3</v>
      </c>
      <c r="E2">
        <v>2</v>
      </c>
      <c r="F2">
        <v>17</v>
      </c>
      <c r="G2">
        <v>0</v>
      </c>
      <c r="H2">
        <v>3</v>
      </c>
      <c r="I2">
        <v>2</v>
      </c>
      <c r="J2">
        <v>17</v>
      </c>
      <c r="K2">
        <v>0</v>
      </c>
      <c r="L2">
        <v>1</v>
      </c>
      <c r="M2">
        <v>0</v>
      </c>
      <c r="N2">
        <v>2650</v>
      </c>
      <c r="O2">
        <v>0</v>
      </c>
      <c r="P2">
        <v>1</v>
      </c>
      <c r="R2">
        <v>0</v>
      </c>
      <c r="S2">
        <v>2</v>
      </c>
      <c r="T2" s="2">
        <v>0.25</v>
      </c>
      <c r="U2">
        <v>0</v>
      </c>
      <c r="V2">
        <v>0</v>
      </c>
      <c r="W2">
        <v>0</v>
      </c>
      <c r="X2">
        <v>7</v>
      </c>
      <c r="Y2">
        <v>0</v>
      </c>
      <c r="AA2">
        <v>3</v>
      </c>
      <c r="AB2">
        <v>0</v>
      </c>
      <c r="AD2">
        <v>4</v>
      </c>
      <c r="AE2">
        <v>2</v>
      </c>
      <c r="AF2">
        <v>17</v>
      </c>
      <c r="AG2">
        <v>0</v>
      </c>
      <c r="AH2">
        <v>0</v>
      </c>
      <c r="AI2">
        <v>0</v>
      </c>
      <c r="AJ2">
        <v>4</v>
      </c>
      <c r="AK2">
        <v>2700</v>
      </c>
      <c r="AL2">
        <v>0</v>
      </c>
      <c r="AM2">
        <v>8</v>
      </c>
      <c r="AN2" s="2">
        <v>0.25</v>
      </c>
      <c r="AO2">
        <v>0</v>
      </c>
      <c r="AP2">
        <v>3</v>
      </c>
      <c r="AQ2">
        <v>2</v>
      </c>
      <c r="AR2">
        <v>17</v>
      </c>
      <c r="AS2">
        <v>0</v>
      </c>
      <c r="AT2">
        <v>0</v>
      </c>
      <c r="AU2" s="1"/>
      <c r="AV2">
        <v>0</v>
      </c>
      <c r="AX2">
        <v>0</v>
      </c>
      <c r="AZ2">
        <v>0</v>
      </c>
      <c r="BA2">
        <v>1</v>
      </c>
      <c r="BB2">
        <v>1</v>
      </c>
      <c r="BC2">
        <v>3</v>
      </c>
      <c r="BD2">
        <v>2</v>
      </c>
      <c r="BE2">
        <v>17</v>
      </c>
      <c r="BF2">
        <v>0</v>
      </c>
      <c r="BG2" s="2">
        <v>0.29166666666666669</v>
      </c>
      <c r="BH2">
        <v>0</v>
      </c>
      <c r="BI2">
        <v>4</v>
      </c>
      <c r="BJ2">
        <v>2</v>
      </c>
      <c r="BK2">
        <v>17</v>
      </c>
      <c r="BL2">
        <v>0</v>
      </c>
      <c r="BM2" s="1">
        <v>0.33333333333333331</v>
      </c>
      <c r="BN2">
        <v>0</v>
      </c>
      <c r="BO2">
        <v>0</v>
      </c>
      <c r="BP2" s="3"/>
      <c r="BQ2">
        <v>0</v>
      </c>
      <c r="BR2" s="3"/>
      <c r="BS2">
        <v>0</v>
      </c>
      <c r="BT2">
        <v>1</v>
      </c>
      <c r="BU2">
        <v>0</v>
      </c>
      <c r="DZ2">
        <v>1</v>
      </c>
      <c r="EA2">
        <v>3</v>
      </c>
      <c r="EB2">
        <v>2</v>
      </c>
      <c r="EC2">
        <v>17</v>
      </c>
      <c r="ED2">
        <v>0</v>
      </c>
      <c r="EE2">
        <v>132</v>
      </c>
      <c r="EF2">
        <v>2</v>
      </c>
      <c r="EG2">
        <v>13.2</v>
      </c>
      <c r="EH2">
        <v>1</v>
      </c>
      <c r="EM2">
        <v>0</v>
      </c>
      <c r="ES2">
        <v>0</v>
      </c>
      <c r="ET2">
        <v>0</v>
      </c>
      <c r="EV2" t="s">
        <v>186</v>
      </c>
      <c r="EW2">
        <v>10</v>
      </c>
      <c r="EX2">
        <v>3</v>
      </c>
      <c r="EY2">
        <v>17</v>
      </c>
      <c r="EZ2" s="1">
        <v>0.38750000000000001</v>
      </c>
      <c r="FA2" t="str">
        <f>VLOOKUP(Table_Neonatal5[[#This Row],[Gender]],Table_Gender2[],2,FALSE)</f>
        <v>feminin</v>
      </c>
      <c r="FB2" t="str">
        <f>VLOOKUP(Table_Neonatal5[[#This Row],[PretermBy]],Table_PretermBy7[],2,FALSE)</f>
        <v>Ballard</v>
      </c>
      <c r="FC2" t="str">
        <f>VLOOKUP(Table_Neonatal5[[#This Row],[Diagnosis1]],Table_diagnosis[],2,FALSE)</f>
        <v>Jaunisse</v>
      </c>
      <c r="FD2" t="str">
        <f>VLOOKUP(Table_Neonatal5[[#This Row],[Diagnosis2]],Table_diagnosis[],2,FALSE)</f>
        <v>Infection neonatale / septicimie neonatale</v>
      </c>
      <c r="FE2" s="4" t="str">
        <f>VLOOKUP(Table_Neonatal5[[#This Row],[DischargeLoc]],Table_DischargeLoc1[],2,FALSE)</f>
        <v>decede</v>
      </c>
      <c r="FF2" s="4" t="str">
        <f>VLOOKUP(Table_Neonatal5[[#This Row],[AdmissionTempLow]],Table_YesNo8[],2,FALSE)</f>
        <v>Non</v>
      </c>
      <c r="FG2" s="4" t="str">
        <f>VLOOKUP(Table_Neonatal5[[#This Row],[BirthWeightLow]],Table_YesNo8[],2,FALSE)</f>
        <v>Non</v>
      </c>
      <c r="FH2" s="4" t="str">
        <f>VLOOKUP(Table_Neonatal5[[#This Row],[GestationalAgeLow]],Table_YesNo8[],2,FALSE)</f>
        <v>Non</v>
      </c>
      <c r="FI2" s="4" t="str">
        <f>VLOOKUP(Table_Neonatal5[[#This Row],[MethRx]],Table_YesNo8[],2,FALSE)</f>
        <v>Non</v>
      </c>
      <c r="FJ2" s="4" t="str">
        <f>VLOOKUP(Table_Neonatal5[[#This Row],[OxygenTherapy]],Table_YesNo8[],2,FALSE)</f>
        <v>Oui</v>
      </c>
      <c r="FK2" s="4" t="str">
        <f>VLOOKUP(Table_Neonatal5[[#This Row],[OxygenMethod]],Table_OxygenMethod6[],2,FALSE)</f>
        <v>canule nasale/mask</v>
      </c>
      <c r="FL2" s="4" t="str">
        <f>VLOOKUP(Table_Neonatal5[[#This Row],[BloodSugarLow]],Table_YesNo8[],2,FALSE)</f>
        <v>Non</v>
      </c>
      <c r="FM2" s="4" t="str">
        <f>VLOOKUP(Table_Neonatal5[[#This Row],[AdmittedFirst48]],Table_YesNo8[],2,FALSE)</f>
        <v>Oui</v>
      </c>
      <c r="FN2" s="4" t="str">
        <f>VLOOKUP(Table_Neonatal5[[#This Row],[Remained2weeks]],Table_YesNo8[],2,FALSE)</f>
        <v>Non</v>
      </c>
      <c r="FO2" s="4" t="str">
        <f>VLOOKUP(Table_Neonatal5[[#This Row],[Antibiotics]],Table_YesNo8[],2,FALSE)</f>
        <v>Oui</v>
      </c>
      <c r="FP2" s="4" t="str">
        <f>VLOOKUP(Table_Neonatal5[[#This Row],[BilirubinMeas]],Table_YesNo8[],2,FALSE)</f>
        <v>Non</v>
      </c>
      <c r="FQ2" s="4" t="str">
        <f>VLOOKUP(Table_Neonatal5[[#This Row],[Phototherapy]],Table_YesNo8[],2,FALSE)</f>
        <v>Non</v>
      </c>
      <c r="FR2" s="3">
        <f>DATE(2000+Table_Neonatal5[[#This Row],[AdmitYear]],Table_Neonatal5[[#This Row],[AdmitMonth]],Table_Neonatal5[[#This Row],[AdmitDay]])</f>
        <v>42769</v>
      </c>
    </row>
    <row r="3" spans="1:174" x14ac:dyDescent="0.25">
      <c r="A3" t="s">
        <v>187</v>
      </c>
      <c r="B3" s="1">
        <v>0.39583333333333331</v>
      </c>
      <c r="C3" t="s">
        <v>185</v>
      </c>
      <c r="D3">
        <v>20</v>
      </c>
      <c r="E3">
        <v>2</v>
      </c>
      <c r="F3">
        <v>17</v>
      </c>
      <c r="G3">
        <v>0</v>
      </c>
      <c r="H3">
        <v>20</v>
      </c>
      <c r="I3">
        <v>2</v>
      </c>
      <c r="J3">
        <v>17</v>
      </c>
      <c r="K3">
        <v>0</v>
      </c>
      <c r="L3">
        <v>0</v>
      </c>
      <c r="M3">
        <v>0</v>
      </c>
      <c r="N3">
        <v>2550</v>
      </c>
      <c r="O3">
        <v>0</v>
      </c>
      <c r="P3">
        <v>0</v>
      </c>
      <c r="R3">
        <v>0</v>
      </c>
      <c r="T3" s="2">
        <v>0.53194444444444444</v>
      </c>
      <c r="U3">
        <v>0</v>
      </c>
      <c r="V3">
        <v>0</v>
      </c>
      <c r="W3">
        <v>0</v>
      </c>
      <c r="X3">
        <v>3</v>
      </c>
      <c r="Y3">
        <v>0</v>
      </c>
      <c r="AA3">
        <v>12</v>
      </c>
      <c r="AB3">
        <v>0</v>
      </c>
      <c r="AC3" t="s">
        <v>188</v>
      </c>
      <c r="AD3">
        <v>28</v>
      </c>
      <c r="AE3">
        <v>2</v>
      </c>
      <c r="AF3">
        <v>17</v>
      </c>
      <c r="AG3">
        <v>0</v>
      </c>
      <c r="AH3">
        <v>8</v>
      </c>
      <c r="AI3">
        <v>0</v>
      </c>
      <c r="AJ3">
        <v>1</v>
      </c>
      <c r="AK3">
        <v>2450</v>
      </c>
      <c r="AL3">
        <v>0</v>
      </c>
      <c r="AM3">
        <v>18</v>
      </c>
      <c r="AN3" s="2">
        <v>0.53194444444444444</v>
      </c>
      <c r="AO3">
        <v>0</v>
      </c>
      <c r="AP3">
        <v>20</v>
      </c>
      <c r="AQ3">
        <v>2</v>
      </c>
      <c r="AR3">
        <v>17</v>
      </c>
      <c r="AS3">
        <v>0</v>
      </c>
      <c r="AT3">
        <v>0</v>
      </c>
      <c r="AU3" s="1"/>
      <c r="AV3">
        <v>0</v>
      </c>
      <c r="AX3">
        <v>0</v>
      </c>
      <c r="AZ3">
        <v>0</v>
      </c>
      <c r="BA3">
        <v>0</v>
      </c>
      <c r="BF3">
        <v>0</v>
      </c>
      <c r="BG3" s="2"/>
      <c r="BH3">
        <v>0</v>
      </c>
      <c r="BL3">
        <v>0</v>
      </c>
      <c r="BM3" s="1"/>
      <c r="BN3">
        <v>0</v>
      </c>
      <c r="BO3">
        <v>0</v>
      </c>
      <c r="BP3" s="3"/>
      <c r="BQ3">
        <v>0</v>
      </c>
      <c r="BR3" s="3"/>
      <c r="BS3">
        <v>0</v>
      </c>
      <c r="BT3">
        <v>1</v>
      </c>
      <c r="BU3">
        <v>0</v>
      </c>
      <c r="DZ3">
        <v>1</v>
      </c>
      <c r="EA3">
        <v>20</v>
      </c>
      <c r="EB3">
        <v>2</v>
      </c>
      <c r="EC3">
        <v>17</v>
      </c>
      <c r="ED3">
        <v>0</v>
      </c>
      <c r="EE3">
        <v>127</v>
      </c>
      <c r="EF3">
        <v>2</v>
      </c>
      <c r="EG3">
        <v>12.7</v>
      </c>
      <c r="EH3">
        <v>1</v>
      </c>
      <c r="EM3">
        <v>0</v>
      </c>
      <c r="ES3">
        <v>0</v>
      </c>
      <c r="ET3">
        <v>0</v>
      </c>
      <c r="EV3" t="s">
        <v>189</v>
      </c>
      <c r="EW3">
        <v>27</v>
      </c>
      <c r="EX3">
        <v>3</v>
      </c>
      <c r="EY3">
        <v>17</v>
      </c>
      <c r="EZ3" s="1">
        <v>0.4</v>
      </c>
      <c r="FA3" t="str">
        <f>VLOOKUP(Table_Neonatal5[[#This Row],[Gender]],Table_Gender2[],2,FALSE)</f>
        <v>masculin</v>
      </c>
      <c r="FB3" t="e">
        <f>VLOOKUP(Table_Neonatal5[[#This Row],[PretermBy]],Table_PretermBy7[],2,FALSE)</f>
        <v>#N/A</v>
      </c>
      <c r="FC3" t="str">
        <f>VLOOKUP(Table_Neonatal5[[#This Row],[Diagnosis1]],Table_diagnosis[],2,FALSE)</f>
        <v>Infection neonatale / septicimie neonatale</v>
      </c>
      <c r="FD3" t="str">
        <f>VLOOKUP(Table_Neonatal5[[#This Row],[Diagnosis2]],Table_diagnosis[],2,FALSE)</f>
        <v>Autre diagnostic</v>
      </c>
      <c r="FE3" s="4" t="str">
        <f>VLOOKUP(Table_Neonatal5[[#This Row],[DischargeLoc]],Table_DischargeLoc1[],2,FALSE)</f>
        <v>Sortie/maternite</v>
      </c>
      <c r="FF3" s="4" t="str">
        <f>VLOOKUP(Table_Neonatal5[[#This Row],[AdmissionTempLow]],Table_YesNo8[],2,FALSE)</f>
        <v>Non</v>
      </c>
      <c r="FG3" s="4" t="str">
        <f>VLOOKUP(Table_Neonatal5[[#This Row],[BirthWeightLow]],Table_YesNo8[],2,FALSE)</f>
        <v>Non</v>
      </c>
      <c r="FH3" s="4" t="str">
        <f>VLOOKUP(Table_Neonatal5[[#This Row],[GestationalAgeLow]],Table_YesNo8[],2,FALSE)</f>
        <v>Non</v>
      </c>
      <c r="FI3" s="4" t="str">
        <f>VLOOKUP(Table_Neonatal5[[#This Row],[MethRx]],Table_YesNo8[],2,FALSE)</f>
        <v>Non</v>
      </c>
      <c r="FJ3" s="4" t="str">
        <f>VLOOKUP(Table_Neonatal5[[#This Row],[OxygenTherapy]],Table_YesNo8[],2,FALSE)</f>
        <v>Non</v>
      </c>
      <c r="FK3" s="4" t="e">
        <f>VLOOKUP(Table_Neonatal5[[#This Row],[OxygenMethod]],Table_OxygenMethod6[],2,FALSE)</f>
        <v>#N/A</v>
      </c>
      <c r="FL3" s="4" t="str">
        <f>VLOOKUP(Table_Neonatal5[[#This Row],[BloodSugarLow]],Table_YesNo8[],2,FALSE)</f>
        <v>Non</v>
      </c>
      <c r="FM3" s="4" t="str">
        <f>VLOOKUP(Table_Neonatal5[[#This Row],[AdmittedFirst48]],Table_YesNo8[],2,FALSE)</f>
        <v>Oui</v>
      </c>
      <c r="FN3" s="4" t="str">
        <f>VLOOKUP(Table_Neonatal5[[#This Row],[Remained2weeks]],Table_YesNo8[],2,FALSE)</f>
        <v>Non</v>
      </c>
      <c r="FO3" s="4" t="str">
        <f>VLOOKUP(Table_Neonatal5[[#This Row],[Antibiotics]],Table_YesNo8[],2,FALSE)</f>
        <v>Oui</v>
      </c>
      <c r="FP3" s="4" t="str">
        <f>VLOOKUP(Table_Neonatal5[[#This Row],[BilirubinMeas]],Table_YesNo8[],2,FALSE)</f>
        <v>Non</v>
      </c>
      <c r="FQ3" s="4" t="str">
        <f>VLOOKUP(Table_Neonatal5[[#This Row],[Phototherapy]],Table_YesNo8[],2,FALSE)</f>
        <v>Non</v>
      </c>
      <c r="FR3" s="3">
        <f>DATE(2000+Table_Neonatal5[[#This Row],[AdmitYear]],Table_Neonatal5[[#This Row],[AdmitMonth]],Table_Neonatal5[[#This Row],[AdmitDay]])</f>
        <v>42786</v>
      </c>
    </row>
    <row r="4" spans="1:174" x14ac:dyDescent="0.25">
      <c r="A4" t="s">
        <v>190</v>
      </c>
      <c r="B4" s="1">
        <v>0.49513888888888891</v>
      </c>
      <c r="C4" t="s">
        <v>185</v>
      </c>
      <c r="D4">
        <v>6</v>
      </c>
      <c r="E4">
        <v>11</v>
      </c>
      <c r="F4">
        <v>16</v>
      </c>
      <c r="G4">
        <v>0</v>
      </c>
      <c r="H4">
        <v>6</v>
      </c>
      <c r="I4">
        <v>11</v>
      </c>
      <c r="J4">
        <v>16</v>
      </c>
      <c r="K4">
        <v>0</v>
      </c>
      <c r="L4">
        <v>0</v>
      </c>
      <c r="M4">
        <v>0</v>
      </c>
      <c r="N4">
        <v>1800</v>
      </c>
      <c r="O4">
        <v>0</v>
      </c>
      <c r="P4">
        <v>1</v>
      </c>
      <c r="Q4">
        <v>35</v>
      </c>
      <c r="R4">
        <v>0</v>
      </c>
      <c r="T4" s="2">
        <v>0.99027777777777781</v>
      </c>
      <c r="U4">
        <v>0</v>
      </c>
      <c r="V4">
        <v>0</v>
      </c>
      <c r="W4">
        <v>0</v>
      </c>
      <c r="X4">
        <v>1</v>
      </c>
      <c r="Y4">
        <v>0</v>
      </c>
      <c r="AA4">
        <v>2</v>
      </c>
      <c r="AB4">
        <v>0</v>
      </c>
      <c r="AD4">
        <v>23</v>
      </c>
      <c r="AE4">
        <v>11</v>
      </c>
      <c r="AF4">
        <v>16</v>
      </c>
      <c r="AG4">
        <v>0</v>
      </c>
      <c r="AH4">
        <v>16</v>
      </c>
      <c r="AI4">
        <v>0</v>
      </c>
      <c r="AJ4">
        <v>1</v>
      </c>
      <c r="AK4">
        <v>1850</v>
      </c>
      <c r="AL4">
        <v>0</v>
      </c>
      <c r="AM4">
        <v>18</v>
      </c>
      <c r="AN4" s="2">
        <v>0.99027777777777781</v>
      </c>
      <c r="AO4">
        <v>0</v>
      </c>
      <c r="AP4">
        <v>6</v>
      </c>
      <c r="AQ4">
        <v>11</v>
      </c>
      <c r="AR4">
        <v>16</v>
      </c>
      <c r="AS4">
        <v>0</v>
      </c>
      <c r="AT4">
        <v>0</v>
      </c>
      <c r="AU4" s="1"/>
      <c r="AV4">
        <v>0</v>
      </c>
      <c r="AX4">
        <v>0</v>
      </c>
      <c r="AZ4">
        <v>0</v>
      </c>
      <c r="BA4">
        <v>1</v>
      </c>
      <c r="BB4">
        <v>1</v>
      </c>
      <c r="BC4">
        <v>6</v>
      </c>
      <c r="BD4">
        <v>11</v>
      </c>
      <c r="BE4">
        <v>16</v>
      </c>
      <c r="BF4">
        <v>0</v>
      </c>
      <c r="BG4" s="2">
        <v>0.98958333333333337</v>
      </c>
      <c r="BH4">
        <v>0</v>
      </c>
      <c r="BI4">
        <v>7</v>
      </c>
      <c r="BJ4">
        <v>11</v>
      </c>
      <c r="BK4">
        <v>16</v>
      </c>
      <c r="BL4">
        <v>0</v>
      </c>
      <c r="BM4" s="1">
        <v>0.25</v>
      </c>
      <c r="BN4">
        <v>0</v>
      </c>
      <c r="BO4">
        <v>0</v>
      </c>
      <c r="BP4" s="3"/>
      <c r="BQ4">
        <v>0</v>
      </c>
      <c r="BR4" s="3"/>
      <c r="BS4">
        <v>0</v>
      </c>
      <c r="BT4">
        <v>1</v>
      </c>
      <c r="BU4">
        <v>1</v>
      </c>
      <c r="BV4">
        <v>6</v>
      </c>
      <c r="BW4">
        <v>11</v>
      </c>
      <c r="BX4">
        <v>16</v>
      </c>
      <c r="BY4">
        <v>1800</v>
      </c>
      <c r="BZ4">
        <v>7</v>
      </c>
      <c r="CA4">
        <v>11</v>
      </c>
      <c r="CB4">
        <v>16</v>
      </c>
      <c r="CC4">
        <v>1700</v>
      </c>
      <c r="CD4">
        <v>8</v>
      </c>
      <c r="CE4">
        <v>11</v>
      </c>
      <c r="CF4">
        <v>16</v>
      </c>
      <c r="CG4">
        <v>1750</v>
      </c>
      <c r="CH4">
        <v>9</v>
      </c>
      <c r="CI4">
        <v>11</v>
      </c>
      <c r="CJ4">
        <v>16</v>
      </c>
      <c r="CK4">
        <v>1700</v>
      </c>
      <c r="CL4">
        <v>10</v>
      </c>
      <c r="CM4">
        <v>11</v>
      </c>
      <c r="CN4">
        <v>16</v>
      </c>
      <c r="CO4">
        <v>1700</v>
      </c>
      <c r="CP4">
        <v>11</v>
      </c>
      <c r="CQ4">
        <v>11</v>
      </c>
      <c r="CR4">
        <v>16</v>
      </c>
      <c r="CS4">
        <v>1700</v>
      </c>
      <c r="CT4">
        <v>12</v>
      </c>
      <c r="CU4">
        <v>11</v>
      </c>
      <c r="CW4">
        <v>1700</v>
      </c>
      <c r="CX4">
        <v>13</v>
      </c>
      <c r="CY4">
        <v>11</v>
      </c>
      <c r="CZ4">
        <v>16</v>
      </c>
      <c r="DA4">
        <v>1750</v>
      </c>
      <c r="DB4">
        <v>14</v>
      </c>
      <c r="DC4">
        <v>11</v>
      </c>
      <c r="DD4">
        <v>16</v>
      </c>
      <c r="DE4">
        <v>1800</v>
      </c>
      <c r="DF4">
        <v>15</v>
      </c>
      <c r="DG4">
        <v>11</v>
      </c>
      <c r="DH4">
        <v>16</v>
      </c>
      <c r="DI4">
        <v>1750</v>
      </c>
      <c r="DJ4">
        <v>16</v>
      </c>
      <c r="DK4">
        <v>11</v>
      </c>
      <c r="DL4">
        <v>16</v>
      </c>
      <c r="DM4">
        <v>1650</v>
      </c>
      <c r="DN4">
        <v>17</v>
      </c>
      <c r="DO4">
        <v>11</v>
      </c>
      <c r="DP4">
        <v>16</v>
      </c>
      <c r="DQ4">
        <v>1600</v>
      </c>
      <c r="DZ4">
        <v>1</v>
      </c>
      <c r="EA4">
        <v>6</v>
      </c>
      <c r="EB4">
        <v>11</v>
      </c>
      <c r="EC4">
        <v>16</v>
      </c>
      <c r="ED4">
        <v>0</v>
      </c>
      <c r="EE4">
        <v>90</v>
      </c>
      <c r="EF4">
        <v>2</v>
      </c>
      <c r="EG4">
        <v>5.4</v>
      </c>
      <c r="EH4">
        <v>1</v>
      </c>
      <c r="EM4">
        <v>0</v>
      </c>
      <c r="ES4">
        <v>0</v>
      </c>
      <c r="ET4">
        <v>0</v>
      </c>
      <c r="EV4" t="s">
        <v>189</v>
      </c>
      <c r="EW4">
        <v>12</v>
      </c>
      <c r="EX4">
        <v>12</v>
      </c>
      <c r="EY4">
        <v>16</v>
      </c>
      <c r="EZ4" s="1">
        <v>0.50069444444444444</v>
      </c>
      <c r="FA4" t="str">
        <f>VLOOKUP(Table_Neonatal5[[#This Row],[Gender]],Table_Gender2[],2,FALSE)</f>
        <v>masculin</v>
      </c>
      <c r="FB4" t="e">
        <f>VLOOKUP(Table_Neonatal5[[#This Row],[PretermBy]],Table_PretermBy7[],2,FALSE)</f>
        <v>#N/A</v>
      </c>
      <c r="FC4" t="str">
        <f>VLOOKUP(Table_Neonatal5[[#This Row],[Diagnosis1]],Table_diagnosis[],2,FALSE)</f>
        <v>Prematurite</v>
      </c>
      <c r="FD4" t="str">
        <f>VLOOKUP(Table_Neonatal5[[#This Row],[Diagnosis2]],Table_diagnosis[],2,FALSE)</f>
        <v>Bas poids de naissance</v>
      </c>
      <c r="FE4" s="4" t="str">
        <f>VLOOKUP(Table_Neonatal5[[#This Row],[DischargeLoc]],Table_DischargeLoc1[],2,FALSE)</f>
        <v>Sortie/maternite</v>
      </c>
      <c r="FF4" s="4" t="str">
        <f>VLOOKUP(Table_Neonatal5[[#This Row],[AdmissionTempLow]],Table_YesNo8[],2,FALSE)</f>
        <v>Non</v>
      </c>
      <c r="FG4" s="4" t="str">
        <f>VLOOKUP(Table_Neonatal5[[#This Row],[BirthWeightLow]],Table_YesNo8[],2,FALSE)</f>
        <v>Non</v>
      </c>
      <c r="FH4" s="4" t="str">
        <f>VLOOKUP(Table_Neonatal5[[#This Row],[GestationalAgeLow]],Table_YesNo8[],2,FALSE)</f>
        <v>Non</v>
      </c>
      <c r="FI4" s="4" t="str">
        <f>VLOOKUP(Table_Neonatal5[[#This Row],[MethRx]],Table_YesNo8[],2,FALSE)</f>
        <v>Non</v>
      </c>
      <c r="FJ4" s="4" t="str">
        <f>VLOOKUP(Table_Neonatal5[[#This Row],[OxygenTherapy]],Table_YesNo8[],2,FALSE)</f>
        <v>Oui</v>
      </c>
      <c r="FK4" s="4" t="str">
        <f>VLOOKUP(Table_Neonatal5[[#This Row],[OxygenMethod]],Table_OxygenMethod6[],2,FALSE)</f>
        <v>canule nasale/mask</v>
      </c>
      <c r="FL4" s="4" t="str">
        <f>VLOOKUP(Table_Neonatal5[[#This Row],[BloodSugarLow]],Table_YesNo8[],2,FALSE)</f>
        <v>Non</v>
      </c>
      <c r="FM4" s="4" t="str">
        <f>VLOOKUP(Table_Neonatal5[[#This Row],[AdmittedFirst48]],Table_YesNo8[],2,FALSE)</f>
        <v>Oui</v>
      </c>
      <c r="FN4" s="4" t="str">
        <f>VLOOKUP(Table_Neonatal5[[#This Row],[Remained2weeks]],Table_YesNo8[],2,FALSE)</f>
        <v>Oui</v>
      </c>
      <c r="FO4" s="4" t="str">
        <f>VLOOKUP(Table_Neonatal5[[#This Row],[Antibiotics]],Table_YesNo8[],2,FALSE)</f>
        <v>Oui</v>
      </c>
      <c r="FP4" s="4" t="str">
        <f>VLOOKUP(Table_Neonatal5[[#This Row],[BilirubinMeas]],Table_YesNo8[],2,FALSE)</f>
        <v>Non</v>
      </c>
      <c r="FQ4" s="4" t="str">
        <f>VLOOKUP(Table_Neonatal5[[#This Row],[Phototherapy]],Table_YesNo8[],2,FALSE)</f>
        <v>Non</v>
      </c>
      <c r="FR4" s="3">
        <f>DATE(2000+Table_Neonatal5[[#This Row],[AdmitYear]],Table_Neonatal5[[#This Row],[AdmitMonth]],Table_Neonatal5[[#This Row],[AdmitDay]])</f>
        <v>42680</v>
      </c>
    </row>
    <row r="5" spans="1:174" x14ac:dyDescent="0.25">
      <c r="A5" t="s">
        <v>191</v>
      </c>
      <c r="B5" s="1">
        <v>0.43194444444444446</v>
      </c>
      <c r="C5" t="s">
        <v>185</v>
      </c>
      <c r="D5">
        <v>21</v>
      </c>
      <c r="E5">
        <v>11</v>
      </c>
      <c r="F5">
        <v>16</v>
      </c>
      <c r="G5">
        <v>0</v>
      </c>
      <c r="H5">
        <v>21</v>
      </c>
      <c r="I5">
        <v>11</v>
      </c>
      <c r="J5">
        <v>16</v>
      </c>
      <c r="K5">
        <v>0</v>
      </c>
      <c r="L5">
        <v>1</v>
      </c>
      <c r="M5">
        <v>0</v>
      </c>
      <c r="N5">
        <v>2100</v>
      </c>
      <c r="O5">
        <v>0</v>
      </c>
      <c r="P5">
        <v>0</v>
      </c>
      <c r="R5">
        <v>0</v>
      </c>
      <c r="T5" s="2">
        <v>0.77083333333333337</v>
      </c>
      <c r="U5">
        <v>0</v>
      </c>
      <c r="V5">
        <v>0</v>
      </c>
      <c r="W5">
        <v>0</v>
      </c>
      <c r="X5">
        <v>4</v>
      </c>
      <c r="Y5">
        <v>0</v>
      </c>
      <c r="AA5">
        <v>8</v>
      </c>
      <c r="AB5">
        <v>0</v>
      </c>
      <c r="AD5">
        <v>28</v>
      </c>
      <c r="AE5">
        <v>11</v>
      </c>
      <c r="AF5">
        <v>16</v>
      </c>
      <c r="AG5">
        <v>0</v>
      </c>
      <c r="AH5">
        <v>7</v>
      </c>
      <c r="AI5">
        <v>0</v>
      </c>
      <c r="AJ5">
        <v>1</v>
      </c>
      <c r="AK5">
        <v>2200</v>
      </c>
      <c r="AL5">
        <v>0</v>
      </c>
      <c r="AM5">
        <v>18</v>
      </c>
      <c r="AN5" s="2">
        <v>0.77083333333333337</v>
      </c>
      <c r="AO5">
        <v>0</v>
      </c>
      <c r="AP5">
        <v>21</v>
      </c>
      <c r="AQ5">
        <v>11</v>
      </c>
      <c r="AR5">
        <v>16</v>
      </c>
      <c r="AS5">
        <v>0</v>
      </c>
      <c r="AT5">
        <v>0</v>
      </c>
      <c r="AU5" s="1"/>
      <c r="AV5">
        <v>0</v>
      </c>
      <c r="AX5">
        <v>0</v>
      </c>
      <c r="AZ5">
        <v>0</v>
      </c>
      <c r="BA5">
        <v>0</v>
      </c>
      <c r="BF5">
        <v>0</v>
      </c>
      <c r="BG5" s="2"/>
      <c r="BH5">
        <v>0</v>
      </c>
      <c r="BL5">
        <v>0</v>
      </c>
      <c r="BM5" s="1"/>
      <c r="BN5">
        <v>0</v>
      </c>
      <c r="BP5" s="3"/>
      <c r="BQ5">
        <v>0</v>
      </c>
      <c r="BR5" s="3"/>
      <c r="BS5">
        <v>0</v>
      </c>
      <c r="BT5">
        <v>1</v>
      </c>
      <c r="BU5">
        <v>0</v>
      </c>
      <c r="DZ5">
        <v>1</v>
      </c>
      <c r="EA5">
        <v>21</v>
      </c>
      <c r="EB5">
        <v>11</v>
      </c>
      <c r="EC5">
        <v>16</v>
      </c>
      <c r="ED5">
        <v>0</v>
      </c>
      <c r="EE5">
        <v>105</v>
      </c>
      <c r="EF5">
        <v>2</v>
      </c>
      <c r="EG5">
        <v>6.3</v>
      </c>
      <c r="EH5">
        <v>1</v>
      </c>
      <c r="EM5">
        <v>0</v>
      </c>
      <c r="ES5">
        <v>0</v>
      </c>
      <c r="ET5">
        <v>0</v>
      </c>
      <c r="EV5" t="s">
        <v>189</v>
      </c>
      <c r="EW5">
        <v>12</v>
      </c>
      <c r="EX5">
        <v>12</v>
      </c>
      <c r="EY5">
        <v>16</v>
      </c>
      <c r="EZ5" s="1">
        <v>0.43680555555555556</v>
      </c>
      <c r="FA5" t="str">
        <f>VLOOKUP(Table_Neonatal5[[#This Row],[Gender]],Table_Gender2[],2,FALSE)</f>
        <v>feminin</v>
      </c>
      <c r="FB5" t="e">
        <f>VLOOKUP(Table_Neonatal5[[#This Row],[PretermBy]],Table_PretermBy7[],2,FALSE)</f>
        <v>#N/A</v>
      </c>
      <c r="FC5" t="str">
        <f>VLOOKUP(Table_Neonatal5[[#This Row],[Diagnosis1]],Table_diagnosis[],2,FALSE)</f>
        <v>Detresse respiratoire</v>
      </c>
      <c r="FD5" t="str">
        <f>VLOOKUP(Table_Neonatal5[[#This Row],[Diagnosis2]],Table_diagnosis[],2,FALSE)</f>
        <v>Asphyxia a la naissance / APGAR bas / HIE</v>
      </c>
      <c r="FE5" s="4" t="str">
        <f>VLOOKUP(Table_Neonatal5[[#This Row],[DischargeLoc]],Table_DischargeLoc1[],2,FALSE)</f>
        <v>Sortie/maternite</v>
      </c>
      <c r="FF5" s="4" t="str">
        <f>VLOOKUP(Table_Neonatal5[[#This Row],[AdmissionTempLow]],Table_YesNo8[],2,FALSE)</f>
        <v>Non</v>
      </c>
      <c r="FG5" s="4" t="str">
        <f>VLOOKUP(Table_Neonatal5[[#This Row],[BirthWeightLow]],Table_YesNo8[],2,FALSE)</f>
        <v>Non</v>
      </c>
      <c r="FH5" s="4" t="str">
        <f>VLOOKUP(Table_Neonatal5[[#This Row],[GestationalAgeLow]],Table_YesNo8[],2,FALSE)</f>
        <v>Non</v>
      </c>
      <c r="FI5" s="4" t="str">
        <f>VLOOKUP(Table_Neonatal5[[#This Row],[MethRx]],Table_YesNo8[],2,FALSE)</f>
        <v>Non</v>
      </c>
      <c r="FJ5" s="4" t="str">
        <f>VLOOKUP(Table_Neonatal5[[#This Row],[OxygenTherapy]],Table_YesNo8[],2,FALSE)</f>
        <v>Non</v>
      </c>
      <c r="FK5" s="4" t="e">
        <f>VLOOKUP(Table_Neonatal5[[#This Row],[OxygenMethod]],Table_OxygenMethod6[],2,FALSE)</f>
        <v>#N/A</v>
      </c>
      <c r="FL5" s="4" t="str">
        <f>VLOOKUP(Table_Neonatal5[[#This Row],[BloodSugarLow]],Table_YesNo8[],2,FALSE)</f>
        <v>Non</v>
      </c>
      <c r="FM5" s="4" t="str">
        <f>VLOOKUP(Table_Neonatal5[[#This Row],[AdmittedFirst48]],Table_YesNo8[],2,FALSE)</f>
        <v>Oui</v>
      </c>
      <c r="FN5" s="4" t="str">
        <f>VLOOKUP(Table_Neonatal5[[#This Row],[Remained2weeks]],Table_YesNo8[],2,FALSE)</f>
        <v>Non</v>
      </c>
      <c r="FO5" s="4" t="str">
        <f>VLOOKUP(Table_Neonatal5[[#This Row],[Antibiotics]],Table_YesNo8[],2,FALSE)</f>
        <v>Oui</v>
      </c>
      <c r="FP5" s="4" t="str">
        <f>VLOOKUP(Table_Neonatal5[[#This Row],[BilirubinMeas]],Table_YesNo8[],2,FALSE)</f>
        <v>Non</v>
      </c>
      <c r="FQ5" s="4" t="str">
        <f>VLOOKUP(Table_Neonatal5[[#This Row],[Phototherapy]],Table_YesNo8[],2,FALSE)</f>
        <v>Non</v>
      </c>
      <c r="FR5" s="3">
        <f>DATE(2000+Table_Neonatal5[[#This Row],[AdmitYear]],Table_Neonatal5[[#This Row],[AdmitMonth]],Table_Neonatal5[[#This Row],[AdmitDay]])</f>
        <v>42695</v>
      </c>
    </row>
    <row r="6" spans="1:174" x14ac:dyDescent="0.25">
      <c r="A6" t="s">
        <v>192</v>
      </c>
      <c r="B6" s="1">
        <v>0.11180555555555556</v>
      </c>
      <c r="C6" t="s">
        <v>185</v>
      </c>
      <c r="D6">
        <v>25</v>
      </c>
      <c r="E6">
        <v>12</v>
      </c>
      <c r="F6">
        <v>16</v>
      </c>
      <c r="G6">
        <v>0</v>
      </c>
      <c r="H6">
        <v>25</v>
      </c>
      <c r="I6">
        <v>12</v>
      </c>
      <c r="J6">
        <v>16</v>
      </c>
      <c r="K6">
        <v>0</v>
      </c>
      <c r="L6">
        <v>1</v>
      </c>
      <c r="M6">
        <v>0</v>
      </c>
      <c r="N6">
        <v>2200</v>
      </c>
      <c r="O6">
        <v>0</v>
      </c>
      <c r="P6">
        <v>0</v>
      </c>
      <c r="R6">
        <v>0</v>
      </c>
      <c r="T6" s="2">
        <v>0.94791666666666663</v>
      </c>
      <c r="U6">
        <v>0</v>
      </c>
      <c r="V6">
        <v>0</v>
      </c>
      <c r="W6">
        <v>0</v>
      </c>
      <c r="X6">
        <v>3</v>
      </c>
      <c r="Y6">
        <v>0</v>
      </c>
      <c r="AB6">
        <v>1</v>
      </c>
      <c r="AD6">
        <v>2</v>
      </c>
      <c r="AE6">
        <v>1</v>
      </c>
      <c r="AF6">
        <v>17</v>
      </c>
      <c r="AG6">
        <v>0</v>
      </c>
      <c r="AH6">
        <v>8</v>
      </c>
      <c r="AI6">
        <v>0</v>
      </c>
      <c r="AJ6">
        <v>1</v>
      </c>
      <c r="AK6">
        <v>2100</v>
      </c>
      <c r="AL6">
        <v>0</v>
      </c>
      <c r="AN6" s="2">
        <v>0.94791666666666663</v>
      </c>
      <c r="AO6">
        <v>0</v>
      </c>
      <c r="AP6">
        <v>25</v>
      </c>
      <c r="AQ6">
        <v>12</v>
      </c>
      <c r="AR6">
        <v>16</v>
      </c>
      <c r="AS6">
        <v>0</v>
      </c>
      <c r="AT6">
        <v>0</v>
      </c>
      <c r="AU6" s="1"/>
      <c r="AV6">
        <v>0</v>
      </c>
      <c r="AX6">
        <v>0</v>
      </c>
      <c r="AZ6">
        <v>0</v>
      </c>
      <c r="BA6">
        <v>0</v>
      </c>
      <c r="BF6">
        <v>0</v>
      </c>
      <c r="BG6" s="2"/>
      <c r="BH6">
        <v>0</v>
      </c>
      <c r="BL6">
        <v>0</v>
      </c>
      <c r="BM6" s="1"/>
      <c r="BN6">
        <v>0</v>
      </c>
      <c r="BP6" s="3"/>
      <c r="BQ6">
        <v>0</v>
      </c>
      <c r="BR6" s="3"/>
      <c r="BS6">
        <v>0</v>
      </c>
      <c r="BT6">
        <v>1</v>
      </c>
      <c r="BU6">
        <v>0</v>
      </c>
      <c r="DZ6">
        <v>1</v>
      </c>
      <c r="EA6">
        <v>25</v>
      </c>
      <c r="EB6">
        <v>12</v>
      </c>
      <c r="EC6">
        <v>16</v>
      </c>
      <c r="ED6">
        <v>0</v>
      </c>
      <c r="EE6">
        <v>110</v>
      </c>
      <c r="EF6">
        <v>2</v>
      </c>
      <c r="EG6">
        <v>6.6</v>
      </c>
      <c r="EH6">
        <v>1</v>
      </c>
      <c r="EM6">
        <v>0</v>
      </c>
      <c r="ES6">
        <v>0</v>
      </c>
      <c r="ET6">
        <v>0</v>
      </c>
      <c r="EV6" t="s">
        <v>189</v>
      </c>
      <c r="EW6">
        <v>2</v>
      </c>
      <c r="EX6">
        <v>2</v>
      </c>
      <c r="EY6">
        <v>17</v>
      </c>
      <c r="EZ6" s="1">
        <v>0.11597222222222223</v>
      </c>
      <c r="FA6" t="str">
        <f>VLOOKUP(Table_Neonatal5[[#This Row],[Gender]],Table_Gender2[],2,FALSE)</f>
        <v>feminin</v>
      </c>
      <c r="FB6" t="e">
        <f>VLOOKUP(Table_Neonatal5[[#This Row],[PretermBy]],Table_PretermBy7[],2,FALSE)</f>
        <v>#N/A</v>
      </c>
      <c r="FC6" t="str">
        <f>VLOOKUP(Table_Neonatal5[[#This Row],[Diagnosis1]],Table_diagnosis[],2,FALSE)</f>
        <v>Infection neonatale / septicimie neonatale</v>
      </c>
      <c r="FD6" t="e">
        <f>VLOOKUP(Table_Neonatal5[[#This Row],[Diagnosis2]],Table_diagnosis[],2,FALSE)</f>
        <v>#N/A</v>
      </c>
      <c r="FE6" s="4" t="str">
        <f>VLOOKUP(Table_Neonatal5[[#This Row],[DischargeLoc]],Table_DischargeLoc1[],2,FALSE)</f>
        <v>Sortie/maternite</v>
      </c>
      <c r="FF6" s="4" t="str">
        <f>VLOOKUP(Table_Neonatal5[[#This Row],[AdmissionTempLow]],Table_YesNo8[],2,FALSE)</f>
        <v>Non</v>
      </c>
      <c r="FG6" s="4" t="str">
        <f>VLOOKUP(Table_Neonatal5[[#This Row],[BirthWeightLow]],Table_YesNo8[],2,FALSE)</f>
        <v>Non</v>
      </c>
      <c r="FH6" s="4" t="str">
        <f>VLOOKUP(Table_Neonatal5[[#This Row],[GestationalAgeLow]],Table_YesNo8[],2,FALSE)</f>
        <v>Non</v>
      </c>
      <c r="FI6" s="4" t="str">
        <f>VLOOKUP(Table_Neonatal5[[#This Row],[MethRx]],Table_YesNo8[],2,FALSE)</f>
        <v>Non</v>
      </c>
      <c r="FJ6" s="4" t="str">
        <f>VLOOKUP(Table_Neonatal5[[#This Row],[OxygenTherapy]],Table_YesNo8[],2,FALSE)</f>
        <v>Non</v>
      </c>
      <c r="FK6" s="4" t="e">
        <f>VLOOKUP(Table_Neonatal5[[#This Row],[OxygenMethod]],Table_OxygenMethod6[],2,FALSE)</f>
        <v>#N/A</v>
      </c>
      <c r="FL6" s="4" t="str">
        <f>VLOOKUP(Table_Neonatal5[[#This Row],[BloodSugarLow]],Table_YesNo8[],2,FALSE)</f>
        <v>Non</v>
      </c>
      <c r="FM6" s="4" t="str">
        <f>VLOOKUP(Table_Neonatal5[[#This Row],[AdmittedFirst48]],Table_YesNo8[],2,FALSE)</f>
        <v>Oui</v>
      </c>
      <c r="FN6" s="4" t="str">
        <f>VLOOKUP(Table_Neonatal5[[#This Row],[Remained2weeks]],Table_YesNo8[],2,FALSE)</f>
        <v>Non</v>
      </c>
      <c r="FO6" s="4" t="str">
        <f>VLOOKUP(Table_Neonatal5[[#This Row],[Antibiotics]],Table_YesNo8[],2,FALSE)</f>
        <v>Oui</v>
      </c>
      <c r="FP6" s="4" t="str">
        <f>VLOOKUP(Table_Neonatal5[[#This Row],[BilirubinMeas]],Table_YesNo8[],2,FALSE)</f>
        <v>Non</v>
      </c>
      <c r="FQ6" s="4" t="str">
        <f>VLOOKUP(Table_Neonatal5[[#This Row],[Phototherapy]],Table_YesNo8[],2,FALSE)</f>
        <v>Non</v>
      </c>
      <c r="FR6" s="3">
        <f>DATE(2000+Table_Neonatal5[[#This Row],[AdmitYear]],Table_Neonatal5[[#This Row],[AdmitMonth]],Table_Neonatal5[[#This Row],[AdmitDay]])</f>
        <v>42729</v>
      </c>
    </row>
    <row r="7" spans="1:174" x14ac:dyDescent="0.25">
      <c r="A7" t="s">
        <v>193</v>
      </c>
      <c r="B7" s="1">
        <v>0.46388888888888891</v>
      </c>
      <c r="C7" t="s">
        <v>185</v>
      </c>
      <c r="D7">
        <v>27</v>
      </c>
      <c r="E7">
        <v>10</v>
      </c>
      <c r="F7">
        <v>16</v>
      </c>
      <c r="G7">
        <v>0</v>
      </c>
      <c r="H7">
        <v>27</v>
      </c>
      <c r="I7">
        <v>10</v>
      </c>
      <c r="J7">
        <v>16</v>
      </c>
      <c r="K7">
        <v>0</v>
      </c>
      <c r="L7">
        <v>1</v>
      </c>
      <c r="M7">
        <v>0</v>
      </c>
      <c r="N7">
        <v>1550</v>
      </c>
      <c r="O7">
        <v>0</v>
      </c>
      <c r="P7">
        <v>1</v>
      </c>
      <c r="Q7">
        <v>34</v>
      </c>
      <c r="R7">
        <v>0</v>
      </c>
      <c r="T7" s="2">
        <v>0.69027777777777777</v>
      </c>
      <c r="U7">
        <v>0</v>
      </c>
      <c r="V7">
        <v>0</v>
      </c>
      <c r="W7">
        <v>0</v>
      </c>
      <c r="X7">
        <v>2</v>
      </c>
      <c r="Y7">
        <v>0</v>
      </c>
      <c r="AA7">
        <v>3</v>
      </c>
      <c r="AB7">
        <v>0</v>
      </c>
      <c r="AD7">
        <v>17</v>
      </c>
      <c r="AE7">
        <v>11</v>
      </c>
      <c r="AF7">
        <v>16</v>
      </c>
      <c r="AG7">
        <v>0</v>
      </c>
      <c r="AH7">
        <v>20</v>
      </c>
      <c r="AI7">
        <v>0</v>
      </c>
      <c r="AJ7">
        <v>1</v>
      </c>
      <c r="AK7">
        <v>1850</v>
      </c>
      <c r="AL7">
        <v>0</v>
      </c>
      <c r="AM7">
        <v>17</v>
      </c>
      <c r="AN7" s="2">
        <v>0.69097222222222221</v>
      </c>
      <c r="AO7">
        <v>0</v>
      </c>
      <c r="AP7">
        <v>27</v>
      </c>
      <c r="AQ7">
        <v>10</v>
      </c>
      <c r="AR7">
        <v>16</v>
      </c>
      <c r="AS7">
        <v>0</v>
      </c>
      <c r="AT7">
        <v>0</v>
      </c>
      <c r="AU7" s="1"/>
      <c r="AV7">
        <v>0</v>
      </c>
      <c r="AX7">
        <v>0</v>
      </c>
      <c r="AZ7">
        <v>0</v>
      </c>
      <c r="BA7">
        <v>1</v>
      </c>
      <c r="BB7">
        <v>2</v>
      </c>
      <c r="BC7">
        <v>27</v>
      </c>
      <c r="BD7">
        <v>10</v>
      </c>
      <c r="BE7">
        <v>16</v>
      </c>
      <c r="BF7">
        <v>0</v>
      </c>
      <c r="BG7" s="2">
        <v>0.75</v>
      </c>
      <c r="BH7">
        <v>0</v>
      </c>
      <c r="BL7">
        <v>0</v>
      </c>
      <c r="BM7" s="1"/>
      <c r="BN7">
        <v>0</v>
      </c>
      <c r="BP7" s="3"/>
      <c r="BQ7">
        <v>0</v>
      </c>
      <c r="BR7" s="3"/>
      <c r="BS7">
        <v>0</v>
      </c>
      <c r="BT7">
        <v>1</v>
      </c>
      <c r="BU7">
        <v>1</v>
      </c>
      <c r="BV7">
        <v>27</v>
      </c>
      <c r="BW7">
        <v>10</v>
      </c>
      <c r="BX7">
        <v>16</v>
      </c>
      <c r="BY7">
        <v>1550</v>
      </c>
      <c r="BZ7">
        <v>28</v>
      </c>
      <c r="CA7">
        <v>10</v>
      </c>
      <c r="CB7">
        <v>16</v>
      </c>
      <c r="CC7">
        <v>1500</v>
      </c>
      <c r="CD7">
        <v>29</v>
      </c>
      <c r="CE7">
        <v>10</v>
      </c>
      <c r="CF7">
        <v>16</v>
      </c>
      <c r="CG7">
        <v>1500</v>
      </c>
      <c r="CH7">
        <v>30</v>
      </c>
      <c r="CI7">
        <v>10</v>
      </c>
      <c r="CJ7">
        <v>16</v>
      </c>
      <c r="CK7">
        <v>1550</v>
      </c>
      <c r="CL7">
        <v>1</v>
      </c>
      <c r="CM7">
        <v>11</v>
      </c>
      <c r="CN7">
        <v>16</v>
      </c>
      <c r="CO7">
        <v>1400</v>
      </c>
      <c r="CP7">
        <v>2</v>
      </c>
      <c r="CQ7">
        <v>11</v>
      </c>
      <c r="CR7">
        <v>16</v>
      </c>
      <c r="CS7">
        <v>1400</v>
      </c>
      <c r="CT7">
        <v>3</v>
      </c>
      <c r="CU7">
        <v>11</v>
      </c>
      <c r="CW7">
        <v>1400</v>
      </c>
      <c r="CX7">
        <v>4</v>
      </c>
      <c r="CY7">
        <v>11</v>
      </c>
      <c r="CZ7">
        <v>16</v>
      </c>
      <c r="DA7">
        <v>1450</v>
      </c>
      <c r="DB7">
        <v>5</v>
      </c>
      <c r="DC7">
        <v>11</v>
      </c>
      <c r="DD7">
        <v>16</v>
      </c>
      <c r="DE7">
        <v>1500</v>
      </c>
      <c r="DF7">
        <v>6</v>
      </c>
      <c r="DG7">
        <v>11</v>
      </c>
      <c r="DH7">
        <v>16</v>
      </c>
      <c r="DI7">
        <v>1500</v>
      </c>
      <c r="DJ7">
        <v>7</v>
      </c>
      <c r="DK7">
        <v>11</v>
      </c>
      <c r="DL7">
        <v>16</v>
      </c>
      <c r="DM7">
        <v>1600</v>
      </c>
      <c r="DN7">
        <v>8</v>
      </c>
      <c r="DO7">
        <v>11</v>
      </c>
      <c r="DP7">
        <v>16</v>
      </c>
      <c r="DQ7">
        <v>1600</v>
      </c>
      <c r="DZ7">
        <v>1</v>
      </c>
      <c r="EA7">
        <v>27</v>
      </c>
      <c r="EB7">
        <v>10</v>
      </c>
      <c r="EC7">
        <v>16</v>
      </c>
      <c r="ED7">
        <v>0</v>
      </c>
      <c r="EE7">
        <v>110</v>
      </c>
      <c r="EF7">
        <v>2</v>
      </c>
      <c r="EG7">
        <v>6.6</v>
      </c>
      <c r="EH7">
        <v>1</v>
      </c>
      <c r="EM7">
        <v>1</v>
      </c>
      <c r="EO7">
        <v>4</v>
      </c>
      <c r="EP7">
        <v>30</v>
      </c>
      <c r="EQ7">
        <v>10</v>
      </c>
      <c r="ER7">
        <v>16</v>
      </c>
      <c r="ES7">
        <v>0</v>
      </c>
      <c r="ET7">
        <v>0</v>
      </c>
      <c r="EV7" t="s">
        <v>189</v>
      </c>
      <c r="EW7">
        <v>12</v>
      </c>
      <c r="EX7">
        <v>12</v>
      </c>
      <c r="EY7">
        <v>16</v>
      </c>
      <c r="EZ7" s="1">
        <v>0.46805555555555556</v>
      </c>
      <c r="FA7" t="str">
        <f>VLOOKUP(Table_Neonatal5[[#This Row],[Gender]],Table_Gender2[],2,FALSE)</f>
        <v>feminin</v>
      </c>
      <c r="FB7" t="e">
        <f>VLOOKUP(Table_Neonatal5[[#This Row],[PretermBy]],Table_PretermBy7[],2,FALSE)</f>
        <v>#N/A</v>
      </c>
      <c r="FC7" t="str">
        <f>VLOOKUP(Table_Neonatal5[[#This Row],[Diagnosis1]],Table_diagnosis[],2,FALSE)</f>
        <v>Bas poids de naissance</v>
      </c>
      <c r="FD7" t="str">
        <f>VLOOKUP(Table_Neonatal5[[#This Row],[Diagnosis2]],Table_diagnosis[],2,FALSE)</f>
        <v>Infection neonatale / septicimie neonatale</v>
      </c>
      <c r="FE7" s="4" t="str">
        <f>VLOOKUP(Table_Neonatal5[[#This Row],[DischargeLoc]],Table_DischargeLoc1[],2,FALSE)</f>
        <v>Sortie/maternite</v>
      </c>
      <c r="FF7" s="4" t="str">
        <f>VLOOKUP(Table_Neonatal5[[#This Row],[AdmissionTempLow]],Table_YesNo8[],2,FALSE)</f>
        <v>Non</v>
      </c>
      <c r="FG7" s="4" t="str">
        <f>VLOOKUP(Table_Neonatal5[[#This Row],[BirthWeightLow]],Table_YesNo8[],2,FALSE)</f>
        <v>Non</v>
      </c>
      <c r="FH7" s="4" t="str">
        <f>VLOOKUP(Table_Neonatal5[[#This Row],[GestationalAgeLow]],Table_YesNo8[],2,FALSE)</f>
        <v>Non</v>
      </c>
      <c r="FI7" s="4" t="str">
        <f>VLOOKUP(Table_Neonatal5[[#This Row],[MethRx]],Table_YesNo8[],2,FALSE)</f>
        <v>Non</v>
      </c>
      <c r="FJ7" s="4" t="str">
        <f>VLOOKUP(Table_Neonatal5[[#This Row],[OxygenTherapy]],Table_YesNo8[],2,FALSE)</f>
        <v>Oui</v>
      </c>
      <c r="FK7" s="4" t="str">
        <f>VLOOKUP(Table_Neonatal5[[#This Row],[OxygenMethod]],Table_OxygenMethod6[],2,FALSE)</f>
        <v>CPAP</v>
      </c>
      <c r="FL7" s="4" t="str">
        <f>VLOOKUP(Table_Neonatal5[[#This Row],[BloodSugarLow]],Table_YesNo8[],2,FALSE)</f>
        <v>Non</v>
      </c>
      <c r="FM7" s="4" t="str">
        <f>VLOOKUP(Table_Neonatal5[[#This Row],[AdmittedFirst48]],Table_YesNo8[],2,FALSE)</f>
        <v>Oui</v>
      </c>
      <c r="FN7" s="4" t="str">
        <f>VLOOKUP(Table_Neonatal5[[#This Row],[Remained2weeks]],Table_YesNo8[],2,FALSE)</f>
        <v>Oui</v>
      </c>
      <c r="FO7" s="4" t="str">
        <f>VLOOKUP(Table_Neonatal5[[#This Row],[Antibiotics]],Table_YesNo8[],2,FALSE)</f>
        <v>Oui</v>
      </c>
      <c r="FP7" s="4" t="str">
        <f>VLOOKUP(Table_Neonatal5[[#This Row],[BilirubinMeas]],Table_YesNo8[],2,FALSE)</f>
        <v>Oui</v>
      </c>
      <c r="FQ7" s="4" t="str">
        <f>VLOOKUP(Table_Neonatal5[[#This Row],[Phototherapy]],Table_YesNo8[],2,FALSE)</f>
        <v>Non</v>
      </c>
      <c r="FR7" s="3">
        <f>DATE(2000+Table_Neonatal5[[#This Row],[AdmitYear]],Table_Neonatal5[[#This Row],[AdmitMonth]],Table_Neonatal5[[#This Row],[AdmitDay]])</f>
        <v>42670</v>
      </c>
    </row>
    <row r="8" spans="1:174" x14ac:dyDescent="0.25">
      <c r="A8" t="s">
        <v>194</v>
      </c>
      <c r="B8" s="1">
        <v>0.34027777777777779</v>
      </c>
      <c r="C8" t="s">
        <v>185</v>
      </c>
      <c r="D8">
        <v>19</v>
      </c>
      <c r="E8">
        <v>10</v>
      </c>
      <c r="F8">
        <v>16</v>
      </c>
      <c r="G8">
        <v>0</v>
      </c>
      <c r="H8">
        <v>19</v>
      </c>
      <c r="I8">
        <v>10</v>
      </c>
      <c r="J8">
        <v>16</v>
      </c>
      <c r="K8">
        <v>0</v>
      </c>
      <c r="L8">
        <v>0</v>
      </c>
      <c r="M8">
        <v>0</v>
      </c>
      <c r="N8">
        <v>850</v>
      </c>
      <c r="O8">
        <v>0</v>
      </c>
      <c r="P8">
        <v>1</v>
      </c>
      <c r="Q8">
        <v>26</v>
      </c>
      <c r="R8">
        <v>0</v>
      </c>
      <c r="T8" s="2">
        <v>3.4722222222222224E-2</v>
      </c>
      <c r="U8">
        <v>0</v>
      </c>
      <c r="V8">
        <v>0</v>
      </c>
      <c r="W8">
        <v>0</v>
      </c>
      <c r="X8">
        <v>1</v>
      </c>
      <c r="Y8">
        <v>0</v>
      </c>
      <c r="Z8" t="s">
        <v>3</v>
      </c>
      <c r="AA8">
        <v>4</v>
      </c>
      <c r="AB8">
        <v>0</v>
      </c>
      <c r="AC8" t="s">
        <v>195</v>
      </c>
      <c r="AD8">
        <v>20</v>
      </c>
      <c r="AE8">
        <v>10</v>
      </c>
      <c r="AF8">
        <v>16</v>
      </c>
      <c r="AG8">
        <v>0</v>
      </c>
      <c r="AH8">
        <v>1</v>
      </c>
      <c r="AI8">
        <v>0</v>
      </c>
      <c r="AJ8">
        <v>4</v>
      </c>
      <c r="AK8">
        <v>750</v>
      </c>
      <c r="AL8">
        <v>0</v>
      </c>
      <c r="AM8">
        <v>19</v>
      </c>
      <c r="AN8" s="2">
        <v>3.4722222222222224E-2</v>
      </c>
      <c r="AO8">
        <v>0</v>
      </c>
      <c r="AP8">
        <v>19</v>
      </c>
      <c r="AQ8">
        <v>10</v>
      </c>
      <c r="AR8">
        <v>16</v>
      </c>
      <c r="AS8">
        <v>0</v>
      </c>
      <c r="AT8">
        <v>0</v>
      </c>
      <c r="AU8" s="1"/>
      <c r="AV8">
        <v>0</v>
      </c>
      <c r="AX8">
        <v>0</v>
      </c>
      <c r="AZ8">
        <v>1</v>
      </c>
      <c r="BA8">
        <v>1</v>
      </c>
      <c r="BB8">
        <v>2</v>
      </c>
      <c r="BC8">
        <v>19</v>
      </c>
      <c r="BD8">
        <v>10</v>
      </c>
      <c r="BE8">
        <v>16</v>
      </c>
      <c r="BF8">
        <v>0</v>
      </c>
      <c r="BG8" s="2">
        <v>4.1666666666666664E-2</v>
      </c>
      <c r="BH8">
        <v>0</v>
      </c>
      <c r="BI8">
        <v>20</v>
      </c>
      <c r="BJ8">
        <v>10</v>
      </c>
      <c r="BK8">
        <v>16</v>
      </c>
      <c r="BL8">
        <v>0</v>
      </c>
      <c r="BM8" s="1">
        <v>0.79166666666666663</v>
      </c>
      <c r="BN8">
        <v>0</v>
      </c>
      <c r="BO8">
        <v>0</v>
      </c>
      <c r="BP8" s="3"/>
      <c r="BQ8">
        <v>0</v>
      </c>
      <c r="BR8" s="3"/>
      <c r="BS8">
        <v>0</v>
      </c>
      <c r="BT8">
        <v>1</v>
      </c>
      <c r="BU8">
        <v>0</v>
      </c>
      <c r="DZ8">
        <v>1</v>
      </c>
      <c r="EA8">
        <v>19</v>
      </c>
      <c r="EB8">
        <v>10</v>
      </c>
      <c r="EC8">
        <v>16</v>
      </c>
      <c r="ED8">
        <v>0</v>
      </c>
      <c r="EE8">
        <v>42</v>
      </c>
      <c r="EF8">
        <v>2</v>
      </c>
      <c r="EG8">
        <v>2.5499999999999998</v>
      </c>
      <c r="EH8">
        <v>1</v>
      </c>
      <c r="EM8">
        <v>0</v>
      </c>
      <c r="ES8">
        <v>0</v>
      </c>
      <c r="ET8">
        <v>0</v>
      </c>
      <c r="EV8" t="s">
        <v>189</v>
      </c>
      <c r="EW8">
        <v>11</v>
      </c>
      <c r="EX8">
        <v>11</v>
      </c>
      <c r="EY8">
        <v>16</v>
      </c>
      <c r="EZ8" s="1">
        <v>0.34652777777777777</v>
      </c>
      <c r="FA8" t="str">
        <f>VLOOKUP(Table_Neonatal5[[#This Row],[Gender]],Table_Gender2[],2,FALSE)</f>
        <v>masculin</v>
      </c>
      <c r="FB8" t="e">
        <f>VLOOKUP(Table_Neonatal5[[#This Row],[PretermBy]],Table_PretermBy7[],2,FALSE)</f>
        <v>#N/A</v>
      </c>
      <c r="FC8" t="str">
        <f>VLOOKUP(Table_Neonatal5[[#This Row],[Diagnosis1]],Table_diagnosis[],2,FALSE)</f>
        <v>Prematurite</v>
      </c>
      <c r="FD8" t="str">
        <f>VLOOKUP(Table_Neonatal5[[#This Row],[Diagnosis2]],Table_diagnosis[],2,FALSE)</f>
        <v>Detresse respiratoire</v>
      </c>
      <c r="FE8" s="4" t="str">
        <f>VLOOKUP(Table_Neonatal5[[#This Row],[DischargeLoc]],Table_DischargeLoc1[],2,FALSE)</f>
        <v>decede</v>
      </c>
      <c r="FF8" s="4" t="str">
        <f>VLOOKUP(Table_Neonatal5[[#This Row],[AdmissionTempLow]],Table_YesNo8[],2,FALSE)</f>
        <v>Non</v>
      </c>
      <c r="FG8" s="4" t="str">
        <f>VLOOKUP(Table_Neonatal5[[#This Row],[BirthWeightLow]],Table_YesNo8[],2,FALSE)</f>
        <v>Non</v>
      </c>
      <c r="FH8" s="4" t="str">
        <f>VLOOKUP(Table_Neonatal5[[#This Row],[GestationalAgeLow]],Table_YesNo8[],2,FALSE)</f>
        <v>Non</v>
      </c>
      <c r="FI8" s="4" t="str">
        <f>VLOOKUP(Table_Neonatal5[[#This Row],[MethRx]],Table_YesNo8[],2,FALSE)</f>
        <v>Oui</v>
      </c>
      <c r="FJ8" s="4" t="str">
        <f>VLOOKUP(Table_Neonatal5[[#This Row],[OxygenTherapy]],Table_YesNo8[],2,FALSE)</f>
        <v>Oui</v>
      </c>
      <c r="FK8" s="4" t="str">
        <f>VLOOKUP(Table_Neonatal5[[#This Row],[OxygenMethod]],Table_OxygenMethod6[],2,FALSE)</f>
        <v>CPAP</v>
      </c>
      <c r="FL8" s="4" t="str">
        <f>VLOOKUP(Table_Neonatal5[[#This Row],[BloodSugarLow]],Table_YesNo8[],2,FALSE)</f>
        <v>Non</v>
      </c>
      <c r="FM8" s="4" t="str">
        <f>VLOOKUP(Table_Neonatal5[[#This Row],[AdmittedFirst48]],Table_YesNo8[],2,FALSE)</f>
        <v>Oui</v>
      </c>
      <c r="FN8" s="4" t="str">
        <f>VLOOKUP(Table_Neonatal5[[#This Row],[Remained2weeks]],Table_YesNo8[],2,FALSE)</f>
        <v>Non</v>
      </c>
      <c r="FO8" s="4" t="str">
        <f>VLOOKUP(Table_Neonatal5[[#This Row],[Antibiotics]],Table_YesNo8[],2,FALSE)</f>
        <v>Oui</v>
      </c>
      <c r="FP8" s="4" t="str">
        <f>VLOOKUP(Table_Neonatal5[[#This Row],[BilirubinMeas]],Table_YesNo8[],2,FALSE)</f>
        <v>Non</v>
      </c>
      <c r="FQ8" s="4" t="str">
        <f>VLOOKUP(Table_Neonatal5[[#This Row],[Phototherapy]],Table_YesNo8[],2,FALSE)</f>
        <v>Non</v>
      </c>
      <c r="FR8" s="3">
        <f>DATE(2000+Table_Neonatal5[[#This Row],[AdmitYear]],Table_Neonatal5[[#This Row],[AdmitMonth]],Table_Neonatal5[[#This Row],[AdmitDay]])</f>
        <v>42662</v>
      </c>
    </row>
    <row r="9" spans="1:174" x14ac:dyDescent="0.25">
      <c r="A9" t="s">
        <v>196</v>
      </c>
      <c r="B9" s="1">
        <v>0.4909722222222222</v>
      </c>
      <c r="C9" t="s">
        <v>185</v>
      </c>
      <c r="D9">
        <v>2</v>
      </c>
      <c r="E9">
        <v>3</v>
      </c>
      <c r="F9">
        <v>17</v>
      </c>
      <c r="G9">
        <v>0</v>
      </c>
      <c r="H9">
        <v>2</v>
      </c>
      <c r="I9">
        <v>3</v>
      </c>
      <c r="J9">
        <v>17</v>
      </c>
      <c r="K9">
        <v>0</v>
      </c>
      <c r="L9">
        <v>1</v>
      </c>
      <c r="M9">
        <v>0</v>
      </c>
      <c r="N9">
        <v>3800</v>
      </c>
      <c r="O9">
        <v>0</v>
      </c>
      <c r="P9">
        <v>0</v>
      </c>
      <c r="R9">
        <v>0</v>
      </c>
      <c r="T9" s="2">
        <v>3.0555555555555555E-2</v>
      </c>
      <c r="U9">
        <v>0</v>
      </c>
      <c r="V9">
        <v>0</v>
      </c>
      <c r="W9">
        <v>0</v>
      </c>
      <c r="X9">
        <v>3</v>
      </c>
      <c r="Y9">
        <v>0</v>
      </c>
      <c r="AA9">
        <v>4</v>
      </c>
      <c r="AB9">
        <v>0</v>
      </c>
      <c r="AD9">
        <v>11</v>
      </c>
      <c r="AE9">
        <v>3</v>
      </c>
      <c r="AF9">
        <v>17</v>
      </c>
      <c r="AG9">
        <v>0</v>
      </c>
      <c r="AH9">
        <v>9</v>
      </c>
      <c r="AI9">
        <v>0</v>
      </c>
      <c r="AJ9">
        <v>1</v>
      </c>
      <c r="AK9">
        <v>3800</v>
      </c>
      <c r="AL9">
        <v>0</v>
      </c>
      <c r="AM9">
        <v>17</v>
      </c>
      <c r="AN9" s="2">
        <v>3.0555555555555555E-2</v>
      </c>
      <c r="AO9">
        <v>0</v>
      </c>
      <c r="AP9">
        <v>2</v>
      </c>
      <c r="AQ9">
        <v>3</v>
      </c>
      <c r="AR9">
        <v>17</v>
      </c>
      <c r="AS9">
        <v>0</v>
      </c>
      <c r="AT9">
        <v>0</v>
      </c>
      <c r="AU9" s="1"/>
      <c r="AV9">
        <v>0</v>
      </c>
      <c r="AX9">
        <v>0</v>
      </c>
      <c r="AZ9">
        <v>0</v>
      </c>
      <c r="BA9">
        <v>1</v>
      </c>
      <c r="BB9">
        <v>1</v>
      </c>
      <c r="BC9">
        <v>2</v>
      </c>
      <c r="BD9">
        <v>3</v>
      </c>
      <c r="BE9">
        <v>17</v>
      </c>
      <c r="BF9">
        <v>0</v>
      </c>
      <c r="BG9" s="2">
        <v>4.1666666666666664E-2</v>
      </c>
      <c r="BH9">
        <v>0</v>
      </c>
      <c r="BI9">
        <v>6</v>
      </c>
      <c r="BJ9">
        <v>3</v>
      </c>
      <c r="BK9">
        <v>17</v>
      </c>
      <c r="BL9">
        <v>0</v>
      </c>
      <c r="BM9" s="1">
        <v>0.25</v>
      </c>
      <c r="BN9">
        <v>0</v>
      </c>
      <c r="BO9">
        <v>0</v>
      </c>
      <c r="BP9" s="3"/>
      <c r="BQ9">
        <v>0</v>
      </c>
      <c r="BR9" s="3"/>
      <c r="BS9">
        <v>0</v>
      </c>
      <c r="BT9">
        <v>1</v>
      </c>
      <c r="BU9">
        <v>0</v>
      </c>
      <c r="DZ9">
        <v>1</v>
      </c>
      <c r="EA9">
        <v>2</v>
      </c>
      <c r="EB9">
        <v>3</v>
      </c>
      <c r="EC9">
        <v>17</v>
      </c>
      <c r="ED9">
        <v>0</v>
      </c>
      <c r="EE9">
        <v>190</v>
      </c>
      <c r="EF9">
        <v>2</v>
      </c>
      <c r="EG9">
        <v>19</v>
      </c>
      <c r="EH9">
        <v>1</v>
      </c>
      <c r="EM9">
        <v>0</v>
      </c>
      <c r="ES9">
        <v>0</v>
      </c>
      <c r="ET9">
        <v>0</v>
      </c>
      <c r="EV9" t="s">
        <v>189</v>
      </c>
      <c r="EW9">
        <v>4</v>
      </c>
      <c r="EX9">
        <v>4</v>
      </c>
      <c r="EY9">
        <v>17</v>
      </c>
      <c r="EZ9" s="1">
        <v>0.49513888888888891</v>
      </c>
      <c r="FA9" t="str">
        <f>VLOOKUP(Table_Neonatal5[[#This Row],[Gender]],Table_Gender2[],2,FALSE)</f>
        <v>feminin</v>
      </c>
      <c r="FB9" t="e">
        <f>VLOOKUP(Table_Neonatal5[[#This Row],[PretermBy]],Table_PretermBy7[],2,FALSE)</f>
        <v>#N/A</v>
      </c>
      <c r="FC9" t="str">
        <f>VLOOKUP(Table_Neonatal5[[#This Row],[Diagnosis1]],Table_diagnosis[],2,FALSE)</f>
        <v>Infection neonatale / septicimie neonatale</v>
      </c>
      <c r="FD9" t="str">
        <f>VLOOKUP(Table_Neonatal5[[#This Row],[Diagnosis2]],Table_diagnosis[],2,FALSE)</f>
        <v>Detresse respiratoire</v>
      </c>
      <c r="FE9" s="4" t="str">
        <f>VLOOKUP(Table_Neonatal5[[#This Row],[DischargeLoc]],Table_DischargeLoc1[],2,FALSE)</f>
        <v>Sortie/maternite</v>
      </c>
      <c r="FF9" s="4" t="str">
        <f>VLOOKUP(Table_Neonatal5[[#This Row],[AdmissionTempLow]],Table_YesNo8[],2,FALSE)</f>
        <v>Non</v>
      </c>
      <c r="FG9" s="4" t="str">
        <f>VLOOKUP(Table_Neonatal5[[#This Row],[BirthWeightLow]],Table_YesNo8[],2,FALSE)</f>
        <v>Non</v>
      </c>
      <c r="FH9" s="4" t="str">
        <f>VLOOKUP(Table_Neonatal5[[#This Row],[GestationalAgeLow]],Table_YesNo8[],2,FALSE)</f>
        <v>Non</v>
      </c>
      <c r="FI9" s="4" t="str">
        <f>VLOOKUP(Table_Neonatal5[[#This Row],[MethRx]],Table_YesNo8[],2,FALSE)</f>
        <v>Non</v>
      </c>
      <c r="FJ9" s="4" t="str">
        <f>VLOOKUP(Table_Neonatal5[[#This Row],[OxygenTherapy]],Table_YesNo8[],2,FALSE)</f>
        <v>Oui</v>
      </c>
      <c r="FK9" s="4" t="str">
        <f>VLOOKUP(Table_Neonatal5[[#This Row],[OxygenMethod]],Table_OxygenMethod6[],2,FALSE)</f>
        <v>canule nasale/mask</v>
      </c>
      <c r="FL9" s="4" t="str">
        <f>VLOOKUP(Table_Neonatal5[[#This Row],[BloodSugarLow]],Table_YesNo8[],2,FALSE)</f>
        <v>Non</v>
      </c>
      <c r="FM9" s="4" t="str">
        <f>VLOOKUP(Table_Neonatal5[[#This Row],[AdmittedFirst48]],Table_YesNo8[],2,FALSE)</f>
        <v>Oui</v>
      </c>
      <c r="FN9" s="4" t="str">
        <f>VLOOKUP(Table_Neonatal5[[#This Row],[Remained2weeks]],Table_YesNo8[],2,FALSE)</f>
        <v>Non</v>
      </c>
      <c r="FO9" s="4" t="str">
        <f>VLOOKUP(Table_Neonatal5[[#This Row],[Antibiotics]],Table_YesNo8[],2,FALSE)</f>
        <v>Oui</v>
      </c>
      <c r="FP9" s="4" t="str">
        <f>VLOOKUP(Table_Neonatal5[[#This Row],[BilirubinMeas]],Table_YesNo8[],2,FALSE)</f>
        <v>Non</v>
      </c>
      <c r="FQ9" s="4" t="str">
        <f>VLOOKUP(Table_Neonatal5[[#This Row],[Phototherapy]],Table_YesNo8[],2,FALSE)</f>
        <v>Non</v>
      </c>
      <c r="FR9" s="3">
        <f>DATE(2000+Table_Neonatal5[[#This Row],[AdmitYear]],Table_Neonatal5[[#This Row],[AdmitMonth]],Table_Neonatal5[[#This Row],[AdmitDay]])</f>
        <v>42796</v>
      </c>
    </row>
    <row r="10" spans="1:174" x14ac:dyDescent="0.25">
      <c r="A10" t="s">
        <v>197</v>
      </c>
      <c r="B10" s="1">
        <v>0.55902777777777779</v>
      </c>
      <c r="C10" t="s">
        <v>185</v>
      </c>
      <c r="D10">
        <v>20</v>
      </c>
      <c r="E10">
        <v>2</v>
      </c>
      <c r="F10">
        <v>17</v>
      </c>
      <c r="G10">
        <v>0</v>
      </c>
      <c r="H10">
        <v>20</v>
      </c>
      <c r="I10">
        <v>2</v>
      </c>
      <c r="J10">
        <v>17</v>
      </c>
      <c r="K10">
        <v>0</v>
      </c>
      <c r="L10">
        <v>0</v>
      </c>
      <c r="M10">
        <v>0</v>
      </c>
      <c r="N10">
        <v>1600</v>
      </c>
      <c r="O10">
        <v>0</v>
      </c>
      <c r="P10">
        <v>1</v>
      </c>
      <c r="Q10">
        <v>31</v>
      </c>
      <c r="R10">
        <v>0</v>
      </c>
      <c r="T10" s="2">
        <v>0.95486111111111116</v>
      </c>
      <c r="U10">
        <v>0</v>
      </c>
      <c r="V10">
        <v>0</v>
      </c>
      <c r="W10">
        <v>0</v>
      </c>
      <c r="X10">
        <v>1</v>
      </c>
      <c r="Y10">
        <v>0</v>
      </c>
      <c r="Z10" t="s">
        <v>198</v>
      </c>
      <c r="AA10">
        <v>3</v>
      </c>
      <c r="AB10">
        <v>0</v>
      </c>
      <c r="AD10">
        <v>30</v>
      </c>
      <c r="AE10">
        <v>3</v>
      </c>
      <c r="AF10">
        <v>17</v>
      </c>
      <c r="AG10">
        <v>0</v>
      </c>
      <c r="AH10">
        <v>38</v>
      </c>
      <c r="AI10">
        <v>0</v>
      </c>
      <c r="AJ10">
        <v>1</v>
      </c>
      <c r="AK10">
        <v>2150</v>
      </c>
      <c r="AL10">
        <v>0</v>
      </c>
      <c r="AM10">
        <v>17</v>
      </c>
      <c r="AN10" s="2">
        <v>0.95486111111111116</v>
      </c>
      <c r="AO10">
        <v>0</v>
      </c>
      <c r="AP10">
        <v>20</v>
      </c>
      <c r="AQ10">
        <v>2</v>
      </c>
      <c r="AR10">
        <v>17</v>
      </c>
      <c r="AS10">
        <v>0</v>
      </c>
      <c r="AT10">
        <v>0</v>
      </c>
      <c r="AU10" s="1"/>
      <c r="AV10">
        <v>0</v>
      </c>
      <c r="AX10">
        <v>0</v>
      </c>
      <c r="AZ10">
        <v>1</v>
      </c>
      <c r="BA10">
        <v>0</v>
      </c>
      <c r="BF10">
        <v>0</v>
      </c>
      <c r="BG10" s="2"/>
      <c r="BH10">
        <v>0</v>
      </c>
      <c r="BL10">
        <v>0</v>
      </c>
      <c r="BM10" s="1"/>
      <c r="BN10">
        <v>0</v>
      </c>
      <c r="BO10">
        <v>0</v>
      </c>
      <c r="BP10" s="3"/>
      <c r="BQ10">
        <v>0</v>
      </c>
      <c r="BR10" s="3"/>
      <c r="BS10">
        <v>0</v>
      </c>
      <c r="BT10">
        <v>1</v>
      </c>
      <c r="BU10">
        <v>1</v>
      </c>
      <c r="BV10">
        <v>20</v>
      </c>
      <c r="BW10">
        <v>2</v>
      </c>
      <c r="BX10">
        <v>17</v>
      </c>
      <c r="BY10">
        <v>1400</v>
      </c>
      <c r="BZ10">
        <v>21</v>
      </c>
      <c r="CA10">
        <v>2</v>
      </c>
      <c r="CB10">
        <v>17</v>
      </c>
      <c r="CC10">
        <v>1400</v>
      </c>
      <c r="CD10">
        <v>22</v>
      </c>
      <c r="CE10">
        <v>2</v>
      </c>
      <c r="CF10">
        <v>17</v>
      </c>
      <c r="CG10">
        <v>1400</v>
      </c>
      <c r="CH10">
        <v>23</v>
      </c>
      <c r="CI10">
        <v>2</v>
      </c>
      <c r="CJ10">
        <v>17</v>
      </c>
      <c r="CK10">
        <v>1450</v>
      </c>
      <c r="CL10">
        <v>24</v>
      </c>
      <c r="CM10">
        <v>2</v>
      </c>
      <c r="CN10">
        <v>17</v>
      </c>
      <c r="CO10">
        <v>1400</v>
      </c>
      <c r="CP10">
        <v>25</v>
      </c>
      <c r="CQ10">
        <v>2</v>
      </c>
      <c r="CR10">
        <v>17</v>
      </c>
      <c r="CS10">
        <v>1450</v>
      </c>
      <c r="CT10">
        <v>26</v>
      </c>
      <c r="CU10">
        <v>2</v>
      </c>
      <c r="CW10">
        <v>1500</v>
      </c>
      <c r="CX10">
        <v>27</v>
      </c>
      <c r="CY10">
        <v>2</v>
      </c>
      <c r="CZ10">
        <v>17</v>
      </c>
      <c r="DA10">
        <v>1500</v>
      </c>
      <c r="DB10">
        <v>28</v>
      </c>
      <c r="DC10">
        <v>2</v>
      </c>
      <c r="DD10">
        <v>17</v>
      </c>
      <c r="DE10">
        <v>1500</v>
      </c>
      <c r="DF10">
        <v>1</v>
      </c>
      <c r="DG10">
        <v>3</v>
      </c>
      <c r="DH10">
        <v>17</v>
      </c>
      <c r="DI10">
        <v>1500</v>
      </c>
      <c r="DJ10">
        <v>2</v>
      </c>
      <c r="DK10">
        <v>3</v>
      </c>
      <c r="DL10">
        <v>17</v>
      </c>
      <c r="DM10">
        <v>1500</v>
      </c>
      <c r="DN10">
        <v>3</v>
      </c>
      <c r="DO10">
        <v>3</v>
      </c>
      <c r="DP10">
        <v>17</v>
      </c>
      <c r="DQ10">
        <v>1500</v>
      </c>
      <c r="DZ10">
        <v>1</v>
      </c>
      <c r="EA10">
        <v>23</v>
      </c>
      <c r="EB10">
        <v>2</v>
      </c>
      <c r="EC10">
        <v>17</v>
      </c>
      <c r="ED10">
        <v>0</v>
      </c>
      <c r="EE10">
        <v>70</v>
      </c>
      <c r="EF10">
        <v>2</v>
      </c>
      <c r="EG10">
        <v>4.2</v>
      </c>
      <c r="EH10">
        <v>1</v>
      </c>
      <c r="EM10">
        <v>1</v>
      </c>
      <c r="EO10">
        <v>13</v>
      </c>
      <c r="EP10">
        <v>23</v>
      </c>
      <c r="EQ10">
        <v>2</v>
      </c>
      <c r="ER10">
        <v>17</v>
      </c>
      <c r="ES10">
        <v>0</v>
      </c>
      <c r="ET10">
        <v>0</v>
      </c>
      <c r="EV10" t="s">
        <v>189</v>
      </c>
      <c r="EW10">
        <v>4</v>
      </c>
      <c r="EX10">
        <v>4</v>
      </c>
      <c r="EY10">
        <v>17</v>
      </c>
      <c r="EZ10" s="1">
        <v>0.56388888888888888</v>
      </c>
      <c r="FA10" t="str">
        <f>VLOOKUP(Table_Neonatal5[[#This Row],[Gender]],Table_Gender2[],2,FALSE)</f>
        <v>masculin</v>
      </c>
      <c r="FB10" t="e">
        <f>VLOOKUP(Table_Neonatal5[[#This Row],[PretermBy]],Table_PretermBy7[],2,FALSE)</f>
        <v>#N/A</v>
      </c>
      <c r="FC10" t="str">
        <f>VLOOKUP(Table_Neonatal5[[#This Row],[Diagnosis1]],Table_diagnosis[],2,FALSE)</f>
        <v>Prematurite</v>
      </c>
      <c r="FD10" t="str">
        <f>VLOOKUP(Table_Neonatal5[[#This Row],[Diagnosis2]],Table_diagnosis[],2,FALSE)</f>
        <v>Infection neonatale / septicimie neonatale</v>
      </c>
      <c r="FE10" s="4" t="str">
        <f>VLOOKUP(Table_Neonatal5[[#This Row],[DischargeLoc]],Table_DischargeLoc1[],2,FALSE)</f>
        <v>Sortie/maternite</v>
      </c>
      <c r="FF10" s="4" t="str">
        <f>VLOOKUP(Table_Neonatal5[[#This Row],[AdmissionTempLow]],Table_YesNo8[],2,FALSE)</f>
        <v>Non</v>
      </c>
      <c r="FG10" s="4" t="str">
        <f>VLOOKUP(Table_Neonatal5[[#This Row],[BirthWeightLow]],Table_YesNo8[],2,FALSE)</f>
        <v>Non</v>
      </c>
      <c r="FH10" s="4" t="str">
        <f>VLOOKUP(Table_Neonatal5[[#This Row],[GestationalAgeLow]],Table_YesNo8[],2,FALSE)</f>
        <v>Non</v>
      </c>
      <c r="FI10" s="4" t="str">
        <f>VLOOKUP(Table_Neonatal5[[#This Row],[MethRx]],Table_YesNo8[],2,FALSE)</f>
        <v>Oui</v>
      </c>
      <c r="FJ10" s="4" t="str">
        <f>VLOOKUP(Table_Neonatal5[[#This Row],[OxygenTherapy]],Table_YesNo8[],2,FALSE)</f>
        <v>Non</v>
      </c>
      <c r="FK10" s="4" t="e">
        <f>VLOOKUP(Table_Neonatal5[[#This Row],[OxygenMethod]],Table_OxygenMethod6[],2,FALSE)</f>
        <v>#N/A</v>
      </c>
      <c r="FL10" s="4" t="str">
        <f>VLOOKUP(Table_Neonatal5[[#This Row],[BloodSugarLow]],Table_YesNo8[],2,FALSE)</f>
        <v>Non</v>
      </c>
      <c r="FM10" s="4" t="str">
        <f>VLOOKUP(Table_Neonatal5[[#This Row],[AdmittedFirst48]],Table_YesNo8[],2,FALSE)</f>
        <v>Oui</v>
      </c>
      <c r="FN10" s="4" t="str">
        <f>VLOOKUP(Table_Neonatal5[[#This Row],[Remained2weeks]],Table_YesNo8[],2,FALSE)</f>
        <v>Oui</v>
      </c>
      <c r="FO10" s="4" t="str">
        <f>VLOOKUP(Table_Neonatal5[[#This Row],[Antibiotics]],Table_YesNo8[],2,FALSE)</f>
        <v>Oui</v>
      </c>
      <c r="FP10" s="4" t="str">
        <f>VLOOKUP(Table_Neonatal5[[#This Row],[BilirubinMeas]],Table_YesNo8[],2,FALSE)</f>
        <v>Oui</v>
      </c>
      <c r="FQ10" s="4" t="str">
        <f>VLOOKUP(Table_Neonatal5[[#This Row],[Phototherapy]],Table_YesNo8[],2,FALSE)</f>
        <v>Non</v>
      </c>
      <c r="FR10" s="3">
        <f>DATE(2000+Table_Neonatal5[[#This Row],[AdmitYear]],Table_Neonatal5[[#This Row],[AdmitMonth]],Table_Neonatal5[[#This Row],[AdmitDay]])</f>
        <v>42786</v>
      </c>
    </row>
    <row r="11" spans="1:174" x14ac:dyDescent="0.25">
      <c r="A11" t="s">
        <v>199</v>
      </c>
      <c r="B11" s="1">
        <v>0.41041666666666665</v>
      </c>
      <c r="C11" t="s">
        <v>185</v>
      </c>
      <c r="D11">
        <v>31</v>
      </c>
      <c r="E11">
        <v>10</v>
      </c>
      <c r="F11">
        <v>16</v>
      </c>
      <c r="G11">
        <v>0</v>
      </c>
      <c r="H11">
        <v>31</v>
      </c>
      <c r="I11">
        <v>10</v>
      </c>
      <c r="J11">
        <v>16</v>
      </c>
      <c r="K11">
        <v>0</v>
      </c>
      <c r="L11">
        <v>0</v>
      </c>
      <c r="M11">
        <v>0</v>
      </c>
      <c r="N11">
        <v>3090</v>
      </c>
      <c r="O11">
        <v>0</v>
      </c>
      <c r="P11">
        <v>0</v>
      </c>
      <c r="R11">
        <v>0</v>
      </c>
      <c r="T11" s="2">
        <v>0.58333333333333337</v>
      </c>
      <c r="U11">
        <v>0</v>
      </c>
      <c r="V11">
        <v>0</v>
      </c>
      <c r="W11">
        <v>0</v>
      </c>
      <c r="X11">
        <v>3</v>
      </c>
      <c r="Y11">
        <v>0</v>
      </c>
      <c r="AB11">
        <v>1</v>
      </c>
      <c r="AD11">
        <v>3</v>
      </c>
      <c r="AE11">
        <v>11</v>
      </c>
      <c r="AF11">
        <v>16</v>
      </c>
      <c r="AG11">
        <v>0</v>
      </c>
      <c r="AH11">
        <v>3</v>
      </c>
      <c r="AI11">
        <v>0</v>
      </c>
      <c r="AJ11">
        <v>1</v>
      </c>
      <c r="AK11">
        <v>2900</v>
      </c>
      <c r="AL11">
        <v>0</v>
      </c>
      <c r="AM11">
        <v>17</v>
      </c>
      <c r="AN11" s="2">
        <v>0.58333333333333337</v>
      </c>
      <c r="AO11">
        <v>0</v>
      </c>
      <c r="AP11">
        <v>31</v>
      </c>
      <c r="AQ11">
        <v>10</v>
      </c>
      <c r="AR11">
        <v>16</v>
      </c>
      <c r="AS11">
        <v>0</v>
      </c>
      <c r="AT11">
        <v>0</v>
      </c>
      <c r="AU11" s="1"/>
      <c r="AV11">
        <v>0</v>
      </c>
      <c r="AX11">
        <v>0</v>
      </c>
      <c r="AZ11">
        <v>0</v>
      </c>
      <c r="BA11">
        <v>0</v>
      </c>
      <c r="BF11">
        <v>0</v>
      </c>
      <c r="BG11" s="2"/>
      <c r="BH11">
        <v>0</v>
      </c>
      <c r="BL11">
        <v>0</v>
      </c>
      <c r="BM11" s="1"/>
      <c r="BN11">
        <v>0</v>
      </c>
      <c r="BP11" s="3"/>
      <c r="BQ11">
        <v>0</v>
      </c>
      <c r="BR11" s="3"/>
      <c r="BS11">
        <v>0</v>
      </c>
      <c r="BT11">
        <v>1</v>
      </c>
      <c r="BU11">
        <v>0</v>
      </c>
      <c r="DZ11">
        <v>1</v>
      </c>
      <c r="EA11">
        <v>31</v>
      </c>
      <c r="EB11">
        <v>10</v>
      </c>
      <c r="EC11">
        <v>16</v>
      </c>
      <c r="ED11">
        <v>0</v>
      </c>
      <c r="EE11">
        <v>150</v>
      </c>
      <c r="EF11">
        <v>2</v>
      </c>
      <c r="EG11">
        <v>15</v>
      </c>
      <c r="EH11">
        <v>1</v>
      </c>
      <c r="EM11">
        <v>0</v>
      </c>
      <c r="ES11">
        <v>0</v>
      </c>
      <c r="ET11">
        <v>0</v>
      </c>
      <c r="EV11" t="s">
        <v>189</v>
      </c>
      <c r="EW11">
        <v>12</v>
      </c>
      <c r="EX11">
        <v>12</v>
      </c>
      <c r="EY11">
        <v>16</v>
      </c>
      <c r="EZ11" s="1">
        <v>0.41458333333333336</v>
      </c>
      <c r="FA11" t="str">
        <f>VLOOKUP(Table_Neonatal5[[#This Row],[Gender]],Table_Gender2[],2,FALSE)</f>
        <v>masculin</v>
      </c>
      <c r="FB11" t="e">
        <f>VLOOKUP(Table_Neonatal5[[#This Row],[PretermBy]],Table_PretermBy7[],2,FALSE)</f>
        <v>#N/A</v>
      </c>
      <c r="FC11" t="str">
        <f>VLOOKUP(Table_Neonatal5[[#This Row],[Diagnosis1]],Table_diagnosis[],2,FALSE)</f>
        <v>Infection neonatale / septicimie neonatale</v>
      </c>
      <c r="FD11" t="e">
        <f>VLOOKUP(Table_Neonatal5[[#This Row],[Diagnosis2]],Table_diagnosis[],2,FALSE)</f>
        <v>#N/A</v>
      </c>
      <c r="FE11" s="4" t="str">
        <f>VLOOKUP(Table_Neonatal5[[#This Row],[DischargeLoc]],Table_DischargeLoc1[],2,FALSE)</f>
        <v>Sortie/maternite</v>
      </c>
      <c r="FF11" s="4" t="str">
        <f>VLOOKUP(Table_Neonatal5[[#This Row],[AdmissionTempLow]],Table_YesNo8[],2,FALSE)</f>
        <v>Non</v>
      </c>
      <c r="FG11" s="4" t="str">
        <f>VLOOKUP(Table_Neonatal5[[#This Row],[BirthWeightLow]],Table_YesNo8[],2,FALSE)</f>
        <v>Non</v>
      </c>
      <c r="FH11" s="4" t="str">
        <f>VLOOKUP(Table_Neonatal5[[#This Row],[GestationalAgeLow]],Table_YesNo8[],2,FALSE)</f>
        <v>Non</v>
      </c>
      <c r="FI11" s="4" t="str">
        <f>VLOOKUP(Table_Neonatal5[[#This Row],[MethRx]],Table_YesNo8[],2,FALSE)</f>
        <v>Non</v>
      </c>
      <c r="FJ11" s="4" t="str">
        <f>VLOOKUP(Table_Neonatal5[[#This Row],[OxygenTherapy]],Table_YesNo8[],2,FALSE)</f>
        <v>Non</v>
      </c>
      <c r="FK11" s="4" t="e">
        <f>VLOOKUP(Table_Neonatal5[[#This Row],[OxygenMethod]],Table_OxygenMethod6[],2,FALSE)</f>
        <v>#N/A</v>
      </c>
      <c r="FL11" s="4" t="str">
        <f>VLOOKUP(Table_Neonatal5[[#This Row],[BloodSugarLow]],Table_YesNo8[],2,FALSE)</f>
        <v>Non</v>
      </c>
      <c r="FM11" s="4" t="str">
        <f>VLOOKUP(Table_Neonatal5[[#This Row],[AdmittedFirst48]],Table_YesNo8[],2,FALSE)</f>
        <v>Oui</v>
      </c>
      <c r="FN11" s="4" t="str">
        <f>VLOOKUP(Table_Neonatal5[[#This Row],[Remained2weeks]],Table_YesNo8[],2,FALSE)</f>
        <v>Non</v>
      </c>
      <c r="FO11" s="4" t="str">
        <f>VLOOKUP(Table_Neonatal5[[#This Row],[Antibiotics]],Table_YesNo8[],2,FALSE)</f>
        <v>Oui</v>
      </c>
      <c r="FP11" s="4" t="str">
        <f>VLOOKUP(Table_Neonatal5[[#This Row],[BilirubinMeas]],Table_YesNo8[],2,FALSE)</f>
        <v>Non</v>
      </c>
      <c r="FQ11" s="4" t="str">
        <f>VLOOKUP(Table_Neonatal5[[#This Row],[Phototherapy]],Table_YesNo8[],2,FALSE)</f>
        <v>Non</v>
      </c>
      <c r="FR11" s="3">
        <f>DATE(2000+Table_Neonatal5[[#This Row],[AdmitYear]],Table_Neonatal5[[#This Row],[AdmitMonth]],Table_Neonatal5[[#This Row],[AdmitDay]])</f>
        <v>42674</v>
      </c>
    </row>
    <row r="12" spans="1:174" x14ac:dyDescent="0.25">
      <c r="A12" t="s">
        <v>200</v>
      </c>
      <c r="B12" s="1">
        <v>0.5625</v>
      </c>
      <c r="C12" t="s">
        <v>185</v>
      </c>
      <c r="D12">
        <v>4</v>
      </c>
      <c r="E12">
        <v>9</v>
      </c>
      <c r="F12">
        <v>16</v>
      </c>
      <c r="G12">
        <v>0</v>
      </c>
      <c r="H12">
        <v>4</v>
      </c>
      <c r="I12">
        <v>9</v>
      </c>
      <c r="J12">
        <v>16</v>
      </c>
      <c r="K12">
        <v>0</v>
      </c>
      <c r="L12">
        <v>1</v>
      </c>
      <c r="M12">
        <v>0</v>
      </c>
      <c r="N12">
        <v>1250</v>
      </c>
      <c r="O12">
        <v>0</v>
      </c>
      <c r="P12">
        <v>1</v>
      </c>
      <c r="Q12">
        <v>27</v>
      </c>
      <c r="R12">
        <v>0</v>
      </c>
      <c r="T12" s="2">
        <v>0.57986111111111116</v>
      </c>
      <c r="U12">
        <v>0</v>
      </c>
      <c r="V12">
        <v>0</v>
      </c>
      <c r="W12">
        <v>0</v>
      </c>
      <c r="X12">
        <v>1</v>
      </c>
      <c r="Y12">
        <v>0</v>
      </c>
      <c r="AA12">
        <v>8</v>
      </c>
      <c r="AB12">
        <v>0</v>
      </c>
      <c r="AD12">
        <v>10</v>
      </c>
      <c r="AE12">
        <v>11</v>
      </c>
      <c r="AF12">
        <v>16</v>
      </c>
      <c r="AG12">
        <v>0</v>
      </c>
      <c r="AH12">
        <v>65</v>
      </c>
      <c r="AI12">
        <v>0</v>
      </c>
      <c r="AJ12">
        <v>1</v>
      </c>
      <c r="AK12">
        <v>2000</v>
      </c>
      <c r="AL12">
        <v>0</v>
      </c>
      <c r="AM12">
        <v>18</v>
      </c>
      <c r="AN12" s="2">
        <v>0.57986111111111116</v>
      </c>
      <c r="AO12">
        <v>0</v>
      </c>
      <c r="AP12">
        <v>4</v>
      </c>
      <c r="AQ12">
        <v>9</v>
      </c>
      <c r="AR12">
        <v>16</v>
      </c>
      <c r="AS12">
        <v>0</v>
      </c>
      <c r="AT12">
        <v>0</v>
      </c>
      <c r="AU12" s="1"/>
      <c r="AV12">
        <v>0</v>
      </c>
      <c r="AX12">
        <v>0</v>
      </c>
      <c r="AZ12">
        <v>1</v>
      </c>
      <c r="BA12">
        <v>1</v>
      </c>
      <c r="BF12">
        <v>0</v>
      </c>
      <c r="BG12" s="2"/>
      <c r="BH12">
        <v>0</v>
      </c>
      <c r="BL12">
        <v>0</v>
      </c>
      <c r="BM12" s="1"/>
      <c r="BN12">
        <v>0</v>
      </c>
      <c r="BP12" s="3"/>
      <c r="BQ12">
        <v>0</v>
      </c>
      <c r="BR12" s="3"/>
      <c r="BS12">
        <v>0</v>
      </c>
      <c r="BT12">
        <v>1</v>
      </c>
      <c r="BU12">
        <v>1</v>
      </c>
      <c r="BV12">
        <v>4</v>
      </c>
      <c r="BW12">
        <v>9</v>
      </c>
      <c r="BX12">
        <v>16</v>
      </c>
      <c r="BY12">
        <v>1250</v>
      </c>
      <c r="BZ12">
        <v>5</v>
      </c>
      <c r="CA12">
        <v>9</v>
      </c>
      <c r="CB12">
        <v>16</v>
      </c>
      <c r="CC12">
        <v>1250</v>
      </c>
      <c r="CD12">
        <v>6</v>
      </c>
      <c r="CE12">
        <v>9</v>
      </c>
      <c r="CF12">
        <v>16</v>
      </c>
      <c r="CG12">
        <v>1150</v>
      </c>
      <c r="CH12">
        <v>7</v>
      </c>
      <c r="CI12">
        <v>9</v>
      </c>
      <c r="CJ12">
        <v>16</v>
      </c>
      <c r="CK12">
        <v>1100</v>
      </c>
      <c r="CL12">
        <v>8</v>
      </c>
      <c r="CM12">
        <v>9</v>
      </c>
      <c r="CN12">
        <v>16</v>
      </c>
      <c r="CO12">
        <v>1000</v>
      </c>
      <c r="CP12">
        <v>9</v>
      </c>
      <c r="CQ12">
        <v>9</v>
      </c>
      <c r="CR12">
        <v>16</v>
      </c>
      <c r="CS12">
        <v>1000</v>
      </c>
      <c r="CT12">
        <v>10</v>
      </c>
      <c r="CU12">
        <v>9</v>
      </c>
      <c r="CW12">
        <v>1000</v>
      </c>
      <c r="CX12">
        <v>11</v>
      </c>
      <c r="CY12">
        <v>9</v>
      </c>
      <c r="CZ12">
        <v>16</v>
      </c>
      <c r="DA12">
        <v>1050</v>
      </c>
      <c r="DB12">
        <v>12</v>
      </c>
      <c r="DC12">
        <v>9</v>
      </c>
      <c r="DD12">
        <v>16</v>
      </c>
      <c r="DE12">
        <v>1050</v>
      </c>
      <c r="DF12">
        <v>13</v>
      </c>
      <c r="DG12">
        <v>9</v>
      </c>
      <c r="DH12">
        <v>16</v>
      </c>
      <c r="DI12">
        <v>1050</v>
      </c>
      <c r="DJ12">
        <v>14</v>
      </c>
      <c r="DK12">
        <v>9</v>
      </c>
      <c r="DL12">
        <v>16</v>
      </c>
      <c r="DM12">
        <v>1100</v>
      </c>
      <c r="DN12">
        <v>15</v>
      </c>
      <c r="DO12">
        <v>9</v>
      </c>
      <c r="DP12">
        <v>16</v>
      </c>
      <c r="DQ12">
        <v>1050</v>
      </c>
      <c r="DZ12">
        <v>1</v>
      </c>
      <c r="EA12">
        <v>4</v>
      </c>
      <c r="EB12">
        <v>9</v>
      </c>
      <c r="EC12">
        <v>16</v>
      </c>
      <c r="ED12">
        <v>0</v>
      </c>
      <c r="EE12">
        <v>62.5</v>
      </c>
      <c r="EF12">
        <v>2</v>
      </c>
      <c r="EG12">
        <v>3.75</v>
      </c>
      <c r="EH12">
        <v>1</v>
      </c>
      <c r="EM12">
        <v>0</v>
      </c>
      <c r="ES12">
        <v>0</v>
      </c>
      <c r="ET12">
        <v>0</v>
      </c>
      <c r="EV12" t="s">
        <v>189</v>
      </c>
      <c r="EW12">
        <v>12</v>
      </c>
      <c r="EX12">
        <v>12</v>
      </c>
      <c r="EY12">
        <v>16</v>
      </c>
      <c r="EZ12" s="1">
        <v>0.56944444444444442</v>
      </c>
      <c r="FA12" t="str">
        <f>VLOOKUP(Table_Neonatal5[[#This Row],[Gender]],Table_Gender2[],2,FALSE)</f>
        <v>feminin</v>
      </c>
      <c r="FB12" t="e">
        <f>VLOOKUP(Table_Neonatal5[[#This Row],[PretermBy]],Table_PretermBy7[],2,FALSE)</f>
        <v>#N/A</v>
      </c>
      <c r="FC12" t="str">
        <f>VLOOKUP(Table_Neonatal5[[#This Row],[Diagnosis1]],Table_diagnosis[],2,FALSE)</f>
        <v>Prematurite</v>
      </c>
      <c r="FD12" t="str">
        <f>VLOOKUP(Table_Neonatal5[[#This Row],[Diagnosis2]],Table_diagnosis[],2,FALSE)</f>
        <v>Asphyxia a la naissance / APGAR bas / HIE</v>
      </c>
      <c r="FE12" s="4" t="str">
        <f>VLOOKUP(Table_Neonatal5[[#This Row],[DischargeLoc]],Table_DischargeLoc1[],2,FALSE)</f>
        <v>Sortie/maternite</v>
      </c>
      <c r="FF12" s="4" t="str">
        <f>VLOOKUP(Table_Neonatal5[[#This Row],[AdmissionTempLow]],Table_YesNo8[],2,FALSE)</f>
        <v>Non</v>
      </c>
      <c r="FG12" s="4" t="str">
        <f>VLOOKUP(Table_Neonatal5[[#This Row],[BirthWeightLow]],Table_YesNo8[],2,FALSE)</f>
        <v>Non</v>
      </c>
      <c r="FH12" s="4" t="str">
        <f>VLOOKUP(Table_Neonatal5[[#This Row],[GestationalAgeLow]],Table_YesNo8[],2,FALSE)</f>
        <v>Non</v>
      </c>
      <c r="FI12" s="4" t="str">
        <f>VLOOKUP(Table_Neonatal5[[#This Row],[MethRx]],Table_YesNo8[],2,FALSE)</f>
        <v>Oui</v>
      </c>
      <c r="FJ12" s="4" t="str">
        <f>VLOOKUP(Table_Neonatal5[[#This Row],[OxygenTherapy]],Table_YesNo8[],2,FALSE)</f>
        <v>Oui</v>
      </c>
      <c r="FK12" s="4" t="e">
        <f>VLOOKUP(Table_Neonatal5[[#This Row],[OxygenMethod]],Table_OxygenMethod6[],2,FALSE)</f>
        <v>#N/A</v>
      </c>
      <c r="FL12" s="4" t="str">
        <f>VLOOKUP(Table_Neonatal5[[#This Row],[BloodSugarLow]],Table_YesNo8[],2,FALSE)</f>
        <v>Non</v>
      </c>
      <c r="FM12" s="4" t="str">
        <f>VLOOKUP(Table_Neonatal5[[#This Row],[AdmittedFirst48]],Table_YesNo8[],2,FALSE)</f>
        <v>Oui</v>
      </c>
      <c r="FN12" s="4" t="str">
        <f>VLOOKUP(Table_Neonatal5[[#This Row],[Remained2weeks]],Table_YesNo8[],2,FALSE)</f>
        <v>Oui</v>
      </c>
      <c r="FO12" s="4" t="str">
        <f>VLOOKUP(Table_Neonatal5[[#This Row],[Antibiotics]],Table_YesNo8[],2,FALSE)</f>
        <v>Oui</v>
      </c>
      <c r="FP12" s="4" t="str">
        <f>VLOOKUP(Table_Neonatal5[[#This Row],[BilirubinMeas]],Table_YesNo8[],2,FALSE)</f>
        <v>Non</v>
      </c>
      <c r="FQ12" s="4" t="str">
        <f>VLOOKUP(Table_Neonatal5[[#This Row],[Phototherapy]],Table_YesNo8[],2,FALSE)</f>
        <v>Non</v>
      </c>
      <c r="FR12" s="3">
        <f>DATE(2000+Table_Neonatal5[[#This Row],[AdmitYear]],Table_Neonatal5[[#This Row],[AdmitMonth]],Table_Neonatal5[[#This Row],[AdmitDay]])</f>
        <v>42617</v>
      </c>
    </row>
    <row r="13" spans="1:174" x14ac:dyDescent="0.25">
      <c r="A13" t="s">
        <v>201</v>
      </c>
      <c r="B13" s="1">
        <v>0.45208333333333334</v>
      </c>
      <c r="C13" t="s">
        <v>185</v>
      </c>
      <c r="D13">
        <v>29</v>
      </c>
      <c r="E13">
        <v>12</v>
      </c>
      <c r="F13">
        <v>16</v>
      </c>
      <c r="G13">
        <v>0</v>
      </c>
      <c r="H13">
        <v>31</v>
      </c>
      <c r="I13">
        <v>12</v>
      </c>
      <c r="J13">
        <v>16</v>
      </c>
      <c r="K13">
        <v>0</v>
      </c>
      <c r="L13">
        <v>1</v>
      </c>
      <c r="M13">
        <v>0</v>
      </c>
      <c r="N13">
        <v>3200</v>
      </c>
      <c r="O13">
        <v>0</v>
      </c>
      <c r="P13">
        <v>0</v>
      </c>
      <c r="R13">
        <v>0</v>
      </c>
      <c r="T13" s="2">
        <v>0.34027777777777779</v>
      </c>
      <c r="U13">
        <v>0</v>
      </c>
      <c r="V13">
        <v>1</v>
      </c>
      <c r="W13">
        <v>0</v>
      </c>
      <c r="X13">
        <v>3</v>
      </c>
      <c r="Y13">
        <v>0</v>
      </c>
      <c r="AB13">
        <v>1</v>
      </c>
      <c r="AD13">
        <v>1</v>
      </c>
      <c r="AE13">
        <v>1</v>
      </c>
      <c r="AF13">
        <v>17</v>
      </c>
      <c r="AG13">
        <v>0</v>
      </c>
      <c r="AH13">
        <v>3</v>
      </c>
      <c r="AI13">
        <v>0</v>
      </c>
      <c r="AJ13">
        <v>1</v>
      </c>
      <c r="AK13">
        <v>2550</v>
      </c>
      <c r="AL13">
        <v>0</v>
      </c>
      <c r="AM13">
        <v>10</v>
      </c>
      <c r="AN13" s="2">
        <v>0.34027777777777779</v>
      </c>
      <c r="AO13">
        <v>0</v>
      </c>
      <c r="AP13">
        <v>21</v>
      </c>
      <c r="AQ13">
        <v>12</v>
      </c>
      <c r="AR13">
        <v>16</v>
      </c>
      <c r="AS13">
        <v>0</v>
      </c>
      <c r="AT13">
        <v>0</v>
      </c>
      <c r="AU13" s="1"/>
      <c r="AV13">
        <v>0</v>
      </c>
      <c r="AX13">
        <v>0</v>
      </c>
      <c r="AZ13">
        <v>0</v>
      </c>
      <c r="BA13">
        <v>0</v>
      </c>
      <c r="BF13">
        <v>0</v>
      </c>
      <c r="BG13" s="2"/>
      <c r="BH13">
        <v>0</v>
      </c>
      <c r="BL13">
        <v>0</v>
      </c>
      <c r="BM13" s="1"/>
      <c r="BN13">
        <v>0</v>
      </c>
      <c r="BO13">
        <v>9</v>
      </c>
      <c r="BP13" s="3"/>
      <c r="BQ13">
        <v>0</v>
      </c>
      <c r="BR13" s="3"/>
      <c r="BS13">
        <v>0</v>
      </c>
      <c r="BT13">
        <v>1</v>
      </c>
      <c r="BU13">
        <v>0</v>
      </c>
      <c r="DZ13">
        <v>1</v>
      </c>
      <c r="EA13">
        <v>31</v>
      </c>
      <c r="EB13">
        <v>12</v>
      </c>
      <c r="EC13">
        <v>16</v>
      </c>
      <c r="ED13">
        <v>0</v>
      </c>
      <c r="EE13">
        <v>127.5</v>
      </c>
      <c r="EF13">
        <v>2</v>
      </c>
      <c r="EG13">
        <v>12.75</v>
      </c>
      <c r="EH13">
        <v>1</v>
      </c>
      <c r="EM13">
        <v>0</v>
      </c>
      <c r="ES13">
        <v>0</v>
      </c>
      <c r="ET13">
        <v>0</v>
      </c>
      <c r="EV13" t="s">
        <v>189</v>
      </c>
      <c r="EW13">
        <v>2</v>
      </c>
      <c r="EX13">
        <v>2</v>
      </c>
      <c r="EY13">
        <v>17</v>
      </c>
      <c r="EZ13" s="1">
        <v>0.45833333333333331</v>
      </c>
      <c r="FA13" t="str">
        <f>VLOOKUP(Table_Neonatal5[[#This Row],[Gender]],Table_Gender2[],2,FALSE)</f>
        <v>feminin</v>
      </c>
      <c r="FB13" t="e">
        <f>VLOOKUP(Table_Neonatal5[[#This Row],[PretermBy]],Table_PretermBy7[],2,FALSE)</f>
        <v>#N/A</v>
      </c>
      <c r="FC13" t="str">
        <f>VLOOKUP(Table_Neonatal5[[#This Row],[Diagnosis1]],Table_diagnosis[],2,FALSE)</f>
        <v>Infection neonatale / septicimie neonatale</v>
      </c>
      <c r="FD13" t="e">
        <f>VLOOKUP(Table_Neonatal5[[#This Row],[Diagnosis2]],Table_diagnosis[],2,FALSE)</f>
        <v>#N/A</v>
      </c>
      <c r="FE13" s="4" t="str">
        <f>VLOOKUP(Table_Neonatal5[[#This Row],[DischargeLoc]],Table_DischargeLoc1[],2,FALSE)</f>
        <v>Sortie/maternite</v>
      </c>
      <c r="FF13" s="4" t="str">
        <f>VLOOKUP(Table_Neonatal5[[#This Row],[AdmissionTempLow]],Table_YesNo8[],2,FALSE)</f>
        <v>Non</v>
      </c>
      <c r="FG13" s="4" t="str">
        <f>VLOOKUP(Table_Neonatal5[[#This Row],[BirthWeightLow]],Table_YesNo8[],2,FALSE)</f>
        <v>Non</v>
      </c>
      <c r="FH13" s="4" t="str">
        <f>VLOOKUP(Table_Neonatal5[[#This Row],[GestationalAgeLow]],Table_YesNo8[],2,FALSE)</f>
        <v>Non</v>
      </c>
      <c r="FI13" s="4" t="str">
        <f>VLOOKUP(Table_Neonatal5[[#This Row],[MethRx]],Table_YesNo8[],2,FALSE)</f>
        <v>Non</v>
      </c>
      <c r="FJ13" s="4" t="str">
        <f>VLOOKUP(Table_Neonatal5[[#This Row],[OxygenTherapy]],Table_YesNo8[],2,FALSE)</f>
        <v>Non</v>
      </c>
      <c r="FK13" s="4" t="e">
        <f>VLOOKUP(Table_Neonatal5[[#This Row],[OxygenMethod]],Table_OxygenMethod6[],2,FALSE)</f>
        <v>#N/A</v>
      </c>
      <c r="FL13" s="4" t="str">
        <f>VLOOKUP(Table_Neonatal5[[#This Row],[BloodSugarLow]],Table_YesNo8[],2,FALSE)</f>
        <v>Non disponible</v>
      </c>
      <c r="FM13" s="4" t="str">
        <f>VLOOKUP(Table_Neonatal5[[#This Row],[AdmittedFirst48]],Table_YesNo8[],2,FALSE)</f>
        <v>Oui</v>
      </c>
      <c r="FN13" s="4" t="str">
        <f>VLOOKUP(Table_Neonatal5[[#This Row],[Remained2weeks]],Table_YesNo8[],2,FALSE)</f>
        <v>Non</v>
      </c>
      <c r="FO13" s="4" t="str">
        <f>VLOOKUP(Table_Neonatal5[[#This Row],[Antibiotics]],Table_YesNo8[],2,FALSE)</f>
        <v>Oui</v>
      </c>
      <c r="FP13" s="4" t="str">
        <f>VLOOKUP(Table_Neonatal5[[#This Row],[BilirubinMeas]],Table_YesNo8[],2,FALSE)</f>
        <v>Non</v>
      </c>
      <c r="FQ13" s="4" t="str">
        <f>VLOOKUP(Table_Neonatal5[[#This Row],[Phototherapy]],Table_YesNo8[],2,FALSE)</f>
        <v>Non</v>
      </c>
      <c r="FR13" s="3">
        <f>DATE(2000+Table_Neonatal5[[#This Row],[AdmitYear]],Table_Neonatal5[[#This Row],[AdmitMonth]],Table_Neonatal5[[#This Row],[AdmitDay]])</f>
        <v>42735</v>
      </c>
    </row>
    <row r="14" spans="1:174" x14ac:dyDescent="0.25">
      <c r="A14" t="s">
        <v>202</v>
      </c>
      <c r="B14" s="1">
        <v>0.47569444444444442</v>
      </c>
      <c r="C14" t="s">
        <v>185</v>
      </c>
      <c r="D14">
        <v>19</v>
      </c>
      <c r="E14">
        <v>1</v>
      </c>
      <c r="F14">
        <v>17</v>
      </c>
      <c r="G14">
        <v>0</v>
      </c>
      <c r="H14">
        <v>19</v>
      </c>
      <c r="I14">
        <v>1</v>
      </c>
      <c r="J14">
        <v>17</v>
      </c>
      <c r="K14">
        <v>0</v>
      </c>
      <c r="L14">
        <v>1</v>
      </c>
      <c r="M14">
        <v>0</v>
      </c>
      <c r="N14">
        <v>1400</v>
      </c>
      <c r="O14">
        <v>0</v>
      </c>
      <c r="P14">
        <v>1</v>
      </c>
      <c r="Q14">
        <v>34</v>
      </c>
      <c r="R14">
        <v>0</v>
      </c>
      <c r="T14" s="2">
        <v>0.52777777777777779</v>
      </c>
      <c r="U14">
        <v>0</v>
      </c>
      <c r="V14">
        <v>0</v>
      </c>
      <c r="W14">
        <v>0</v>
      </c>
      <c r="X14">
        <v>1</v>
      </c>
      <c r="Y14">
        <v>0</v>
      </c>
      <c r="AA14">
        <v>3</v>
      </c>
      <c r="AB14">
        <v>0</v>
      </c>
      <c r="AD14">
        <v>7</v>
      </c>
      <c r="AE14">
        <v>2</v>
      </c>
      <c r="AF14">
        <v>17</v>
      </c>
      <c r="AG14">
        <v>0</v>
      </c>
      <c r="AH14">
        <v>18</v>
      </c>
      <c r="AI14">
        <v>0</v>
      </c>
      <c r="AJ14">
        <v>1</v>
      </c>
      <c r="AK14">
        <v>1850</v>
      </c>
      <c r="AL14">
        <v>0</v>
      </c>
      <c r="AM14">
        <v>17</v>
      </c>
      <c r="AN14" s="2">
        <v>0.52777777777777779</v>
      </c>
      <c r="AO14">
        <v>0</v>
      </c>
      <c r="AP14">
        <v>7</v>
      </c>
      <c r="AQ14">
        <v>2</v>
      </c>
      <c r="AR14">
        <v>17</v>
      </c>
      <c r="AS14">
        <v>0</v>
      </c>
      <c r="AT14">
        <v>0</v>
      </c>
      <c r="AU14" s="1"/>
      <c r="AV14">
        <v>0</v>
      </c>
      <c r="AX14">
        <v>0</v>
      </c>
      <c r="AZ14">
        <v>0</v>
      </c>
      <c r="BA14">
        <v>0</v>
      </c>
      <c r="BF14">
        <v>0</v>
      </c>
      <c r="BG14" s="2"/>
      <c r="BH14">
        <v>0</v>
      </c>
      <c r="BL14">
        <v>0</v>
      </c>
      <c r="BM14" s="1"/>
      <c r="BN14">
        <v>0</v>
      </c>
      <c r="BO14">
        <v>0</v>
      </c>
      <c r="BP14" s="3"/>
      <c r="BQ14">
        <v>0</v>
      </c>
      <c r="BR14" s="3"/>
      <c r="BS14">
        <v>0</v>
      </c>
      <c r="BT14">
        <v>1</v>
      </c>
      <c r="BU14">
        <v>0</v>
      </c>
      <c r="DZ14">
        <v>1</v>
      </c>
      <c r="EA14">
        <v>19</v>
      </c>
      <c r="EB14">
        <v>1</v>
      </c>
      <c r="EC14">
        <v>17</v>
      </c>
      <c r="ED14">
        <v>0</v>
      </c>
      <c r="EE14">
        <v>80</v>
      </c>
      <c r="EF14">
        <v>2</v>
      </c>
      <c r="EG14">
        <v>18</v>
      </c>
      <c r="EH14">
        <v>1</v>
      </c>
      <c r="EM14">
        <v>0</v>
      </c>
      <c r="ES14">
        <v>0</v>
      </c>
      <c r="ET14">
        <v>0</v>
      </c>
      <c r="EV14" t="s">
        <v>189</v>
      </c>
      <c r="EW14">
        <v>27</v>
      </c>
      <c r="EX14">
        <v>3</v>
      </c>
      <c r="EY14">
        <v>17</v>
      </c>
      <c r="EZ14" s="1">
        <v>0.48194444444444445</v>
      </c>
      <c r="FA14" t="str">
        <f>VLOOKUP(Table_Neonatal5[[#This Row],[Gender]],Table_Gender2[],2,FALSE)</f>
        <v>feminin</v>
      </c>
      <c r="FB14" t="e">
        <f>VLOOKUP(Table_Neonatal5[[#This Row],[PretermBy]],Table_PretermBy7[],2,FALSE)</f>
        <v>#N/A</v>
      </c>
      <c r="FC14" t="str">
        <f>VLOOKUP(Table_Neonatal5[[#This Row],[Diagnosis1]],Table_diagnosis[],2,FALSE)</f>
        <v>Prematurite</v>
      </c>
      <c r="FD14" t="str">
        <f>VLOOKUP(Table_Neonatal5[[#This Row],[Diagnosis2]],Table_diagnosis[],2,FALSE)</f>
        <v>Infection neonatale / septicimie neonatale</v>
      </c>
      <c r="FE14" s="4" t="str">
        <f>VLOOKUP(Table_Neonatal5[[#This Row],[DischargeLoc]],Table_DischargeLoc1[],2,FALSE)</f>
        <v>Sortie/maternite</v>
      </c>
      <c r="FF14" s="4" t="str">
        <f>VLOOKUP(Table_Neonatal5[[#This Row],[AdmissionTempLow]],Table_YesNo8[],2,FALSE)</f>
        <v>Non</v>
      </c>
      <c r="FG14" s="4" t="str">
        <f>VLOOKUP(Table_Neonatal5[[#This Row],[BirthWeightLow]],Table_YesNo8[],2,FALSE)</f>
        <v>Non</v>
      </c>
      <c r="FH14" s="4" t="str">
        <f>VLOOKUP(Table_Neonatal5[[#This Row],[GestationalAgeLow]],Table_YesNo8[],2,FALSE)</f>
        <v>Non</v>
      </c>
      <c r="FI14" s="4" t="str">
        <f>VLOOKUP(Table_Neonatal5[[#This Row],[MethRx]],Table_YesNo8[],2,FALSE)</f>
        <v>Non</v>
      </c>
      <c r="FJ14" s="4" t="str">
        <f>VLOOKUP(Table_Neonatal5[[#This Row],[OxygenTherapy]],Table_YesNo8[],2,FALSE)</f>
        <v>Non</v>
      </c>
      <c r="FK14" s="4" t="e">
        <f>VLOOKUP(Table_Neonatal5[[#This Row],[OxygenMethod]],Table_OxygenMethod6[],2,FALSE)</f>
        <v>#N/A</v>
      </c>
      <c r="FL14" s="4" t="str">
        <f>VLOOKUP(Table_Neonatal5[[#This Row],[BloodSugarLow]],Table_YesNo8[],2,FALSE)</f>
        <v>Non</v>
      </c>
      <c r="FM14" s="4" t="str">
        <f>VLOOKUP(Table_Neonatal5[[#This Row],[AdmittedFirst48]],Table_YesNo8[],2,FALSE)</f>
        <v>Oui</v>
      </c>
      <c r="FN14" s="4" t="str">
        <f>VLOOKUP(Table_Neonatal5[[#This Row],[Remained2weeks]],Table_YesNo8[],2,FALSE)</f>
        <v>Non</v>
      </c>
      <c r="FO14" s="4" t="str">
        <f>VLOOKUP(Table_Neonatal5[[#This Row],[Antibiotics]],Table_YesNo8[],2,FALSE)</f>
        <v>Oui</v>
      </c>
      <c r="FP14" s="4" t="str">
        <f>VLOOKUP(Table_Neonatal5[[#This Row],[BilirubinMeas]],Table_YesNo8[],2,FALSE)</f>
        <v>Non</v>
      </c>
      <c r="FQ14" s="4" t="str">
        <f>VLOOKUP(Table_Neonatal5[[#This Row],[Phototherapy]],Table_YesNo8[],2,FALSE)</f>
        <v>Non</v>
      </c>
      <c r="FR14" s="3">
        <f>DATE(2000+Table_Neonatal5[[#This Row],[AdmitYear]],Table_Neonatal5[[#This Row],[AdmitMonth]],Table_Neonatal5[[#This Row],[AdmitDay]])</f>
        <v>42754</v>
      </c>
    </row>
    <row r="15" spans="1:174" x14ac:dyDescent="0.25">
      <c r="A15" t="s">
        <v>203</v>
      </c>
      <c r="B15" s="1">
        <v>0.52569444444444446</v>
      </c>
      <c r="C15" t="s">
        <v>185</v>
      </c>
      <c r="D15">
        <v>28</v>
      </c>
      <c r="E15">
        <v>9</v>
      </c>
      <c r="F15">
        <v>16</v>
      </c>
      <c r="G15">
        <v>0</v>
      </c>
      <c r="H15">
        <v>28</v>
      </c>
      <c r="I15">
        <v>9</v>
      </c>
      <c r="J15">
        <v>16</v>
      </c>
      <c r="K15">
        <v>0</v>
      </c>
      <c r="L15">
        <v>0</v>
      </c>
      <c r="M15">
        <v>0</v>
      </c>
      <c r="N15">
        <v>1250</v>
      </c>
      <c r="O15">
        <v>0</v>
      </c>
      <c r="P15">
        <v>1</v>
      </c>
      <c r="Q15">
        <v>29</v>
      </c>
      <c r="R15">
        <v>0</v>
      </c>
      <c r="T15" s="2">
        <v>0.44444444444444442</v>
      </c>
      <c r="U15">
        <v>0</v>
      </c>
      <c r="V15">
        <v>0</v>
      </c>
      <c r="W15">
        <v>0</v>
      </c>
      <c r="X15">
        <v>1</v>
      </c>
      <c r="Y15">
        <v>0</v>
      </c>
      <c r="AA15">
        <v>2</v>
      </c>
      <c r="AB15">
        <v>0</v>
      </c>
      <c r="AD15">
        <v>10</v>
      </c>
      <c r="AE15">
        <v>11</v>
      </c>
      <c r="AF15">
        <v>16</v>
      </c>
      <c r="AG15">
        <v>0</v>
      </c>
      <c r="AH15">
        <v>42</v>
      </c>
      <c r="AI15">
        <v>0</v>
      </c>
      <c r="AJ15">
        <v>1</v>
      </c>
      <c r="AK15">
        <v>2000</v>
      </c>
      <c r="AL15">
        <v>0</v>
      </c>
      <c r="AM15">
        <v>17</v>
      </c>
      <c r="AN15" s="2">
        <v>0.44444444444444442</v>
      </c>
      <c r="AO15">
        <v>0</v>
      </c>
      <c r="AP15">
        <v>28</v>
      </c>
      <c r="AQ15">
        <v>9</v>
      </c>
      <c r="AR15">
        <v>16</v>
      </c>
      <c r="AS15">
        <v>0</v>
      </c>
      <c r="AT15">
        <v>0</v>
      </c>
      <c r="AU15" s="1"/>
      <c r="AV15">
        <v>0</v>
      </c>
      <c r="AX15">
        <v>0</v>
      </c>
      <c r="AZ15">
        <v>1</v>
      </c>
      <c r="BA15">
        <v>1</v>
      </c>
      <c r="BB15">
        <v>2</v>
      </c>
      <c r="BC15">
        <v>28</v>
      </c>
      <c r="BD15">
        <v>9</v>
      </c>
      <c r="BE15">
        <v>16</v>
      </c>
      <c r="BF15">
        <v>0</v>
      </c>
      <c r="BG15" s="2">
        <v>0.5</v>
      </c>
      <c r="BH15">
        <v>0</v>
      </c>
      <c r="BI15">
        <v>5</v>
      </c>
      <c r="BJ15">
        <v>10</v>
      </c>
      <c r="BK15">
        <v>16</v>
      </c>
      <c r="BL15">
        <v>0</v>
      </c>
      <c r="BM15" s="1">
        <v>0.625</v>
      </c>
      <c r="BN15">
        <v>0</v>
      </c>
      <c r="BP15" s="3"/>
      <c r="BQ15">
        <v>0</v>
      </c>
      <c r="BR15" s="3"/>
      <c r="BS15">
        <v>0</v>
      </c>
      <c r="BT15">
        <v>1</v>
      </c>
      <c r="BU15">
        <v>1</v>
      </c>
      <c r="BV15">
        <v>28</v>
      </c>
      <c r="BW15">
        <v>9</v>
      </c>
      <c r="BX15">
        <v>16</v>
      </c>
      <c r="BY15">
        <v>1250</v>
      </c>
      <c r="BZ15">
        <v>29</v>
      </c>
      <c r="CA15">
        <v>9</v>
      </c>
      <c r="CB15">
        <v>16</v>
      </c>
      <c r="CC15">
        <v>1250</v>
      </c>
      <c r="CD15">
        <v>30</v>
      </c>
      <c r="CE15">
        <v>9</v>
      </c>
      <c r="CF15">
        <v>16</v>
      </c>
      <c r="CG15">
        <v>1250</v>
      </c>
      <c r="CH15">
        <v>1</v>
      </c>
      <c r="CI15">
        <v>10</v>
      </c>
      <c r="CJ15">
        <v>16</v>
      </c>
      <c r="CK15">
        <v>1150</v>
      </c>
      <c r="CL15">
        <v>2</v>
      </c>
      <c r="CM15">
        <v>10</v>
      </c>
      <c r="CN15">
        <v>16</v>
      </c>
      <c r="CO15">
        <v>1150</v>
      </c>
      <c r="CP15">
        <v>3</v>
      </c>
      <c r="CQ15">
        <v>10</v>
      </c>
      <c r="CR15">
        <v>16</v>
      </c>
      <c r="CS15">
        <v>1150</v>
      </c>
      <c r="CT15">
        <v>4</v>
      </c>
      <c r="CU15">
        <v>10</v>
      </c>
      <c r="CW15">
        <v>1200</v>
      </c>
      <c r="CX15">
        <v>5</v>
      </c>
      <c r="CY15">
        <v>10</v>
      </c>
      <c r="CZ15">
        <v>16</v>
      </c>
      <c r="DA15">
        <v>1250</v>
      </c>
      <c r="DB15">
        <v>6</v>
      </c>
      <c r="DC15">
        <v>10</v>
      </c>
      <c r="DD15">
        <v>16</v>
      </c>
      <c r="DE15">
        <v>1150</v>
      </c>
      <c r="DF15">
        <v>7</v>
      </c>
      <c r="DG15">
        <v>10</v>
      </c>
      <c r="DH15">
        <v>16</v>
      </c>
      <c r="DI15">
        <v>1250</v>
      </c>
      <c r="DJ15">
        <v>8</v>
      </c>
      <c r="DK15">
        <v>10</v>
      </c>
      <c r="DL15">
        <v>16</v>
      </c>
      <c r="DM15">
        <v>1200</v>
      </c>
      <c r="DN15">
        <v>9</v>
      </c>
      <c r="DO15">
        <v>10</v>
      </c>
      <c r="DP15">
        <v>16</v>
      </c>
      <c r="DQ15">
        <v>1200</v>
      </c>
      <c r="DZ15">
        <v>1</v>
      </c>
      <c r="EA15">
        <v>28</v>
      </c>
      <c r="EB15">
        <v>9</v>
      </c>
      <c r="EC15">
        <v>16</v>
      </c>
      <c r="ED15">
        <v>0</v>
      </c>
      <c r="EE15">
        <v>62.5</v>
      </c>
      <c r="EF15">
        <v>2</v>
      </c>
      <c r="EG15">
        <v>3.25</v>
      </c>
      <c r="EH15">
        <v>1</v>
      </c>
      <c r="EM15">
        <v>1</v>
      </c>
      <c r="EO15">
        <v>16</v>
      </c>
      <c r="ES15">
        <v>0</v>
      </c>
      <c r="ET15">
        <v>1</v>
      </c>
      <c r="EV15" t="s">
        <v>189</v>
      </c>
      <c r="EW15">
        <v>12</v>
      </c>
      <c r="EX15">
        <v>12</v>
      </c>
      <c r="EY15">
        <v>16</v>
      </c>
      <c r="EZ15" s="1">
        <v>0.53194444444444444</v>
      </c>
      <c r="FA15" t="str">
        <f>VLOOKUP(Table_Neonatal5[[#This Row],[Gender]],Table_Gender2[],2,FALSE)</f>
        <v>masculin</v>
      </c>
      <c r="FB15" t="e">
        <f>VLOOKUP(Table_Neonatal5[[#This Row],[PretermBy]],Table_PretermBy7[],2,FALSE)</f>
        <v>#N/A</v>
      </c>
      <c r="FC15" t="str">
        <f>VLOOKUP(Table_Neonatal5[[#This Row],[Diagnosis1]],Table_diagnosis[],2,FALSE)</f>
        <v>Prematurite</v>
      </c>
      <c r="FD15" t="str">
        <f>VLOOKUP(Table_Neonatal5[[#This Row],[Diagnosis2]],Table_diagnosis[],2,FALSE)</f>
        <v>Bas poids de naissance</v>
      </c>
      <c r="FE15" s="4" t="str">
        <f>VLOOKUP(Table_Neonatal5[[#This Row],[DischargeLoc]],Table_DischargeLoc1[],2,FALSE)</f>
        <v>Sortie/maternite</v>
      </c>
      <c r="FF15" s="4" t="str">
        <f>VLOOKUP(Table_Neonatal5[[#This Row],[AdmissionTempLow]],Table_YesNo8[],2,FALSE)</f>
        <v>Non</v>
      </c>
      <c r="FG15" s="4" t="str">
        <f>VLOOKUP(Table_Neonatal5[[#This Row],[BirthWeightLow]],Table_YesNo8[],2,FALSE)</f>
        <v>Non</v>
      </c>
      <c r="FH15" s="4" t="str">
        <f>VLOOKUP(Table_Neonatal5[[#This Row],[GestationalAgeLow]],Table_YesNo8[],2,FALSE)</f>
        <v>Non</v>
      </c>
      <c r="FI15" s="4" t="str">
        <f>VLOOKUP(Table_Neonatal5[[#This Row],[MethRx]],Table_YesNo8[],2,FALSE)</f>
        <v>Oui</v>
      </c>
      <c r="FJ15" s="4" t="str">
        <f>VLOOKUP(Table_Neonatal5[[#This Row],[OxygenTherapy]],Table_YesNo8[],2,FALSE)</f>
        <v>Oui</v>
      </c>
      <c r="FK15" s="4" t="str">
        <f>VLOOKUP(Table_Neonatal5[[#This Row],[OxygenMethod]],Table_OxygenMethod6[],2,FALSE)</f>
        <v>CPAP</v>
      </c>
      <c r="FL15" s="4" t="str">
        <f>VLOOKUP(Table_Neonatal5[[#This Row],[BloodSugarLow]],Table_YesNo8[],2,FALSE)</f>
        <v>Non</v>
      </c>
      <c r="FM15" s="4" t="str">
        <f>VLOOKUP(Table_Neonatal5[[#This Row],[AdmittedFirst48]],Table_YesNo8[],2,FALSE)</f>
        <v>Oui</v>
      </c>
      <c r="FN15" s="4" t="str">
        <f>VLOOKUP(Table_Neonatal5[[#This Row],[Remained2weeks]],Table_YesNo8[],2,FALSE)</f>
        <v>Oui</v>
      </c>
      <c r="FO15" s="4" t="str">
        <f>VLOOKUP(Table_Neonatal5[[#This Row],[Antibiotics]],Table_YesNo8[],2,FALSE)</f>
        <v>Oui</v>
      </c>
      <c r="FP15" s="4" t="str">
        <f>VLOOKUP(Table_Neonatal5[[#This Row],[BilirubinMeas]],Table_YesNo8[],2,FALSE)</f>
        <v>Oui</v>
      </c>
      <c r="FQ15" s="4" t="str">
        <f>VLOOKUP(Table_Neonatal5[[#This Row],[Phototherapy]],Table_YesNo8[],2,FALSE)</f>
        <v>Oui</v>
      </c>
      <c r="FR15" s="3">
        <f>DATE(2000+Table_Neonatal5[[#This Row],[AdmitYear]],Table_Neonatal5[[#This Row],[AdmitMonth]],Table_Neonatal5[[#This Row],[AdmitDay]])</f>
        <v>42641</v>
      </c>
    </row>
    <row r="16" spans="1:174" x14ac:dyDescent="0.25">
      <c r="A16" t="s">
        <v>204</v>
      </c>
      <c r="B16" s="1">
        <v>0.50486111111111109</v>
      </c>
      <c r="C16" t="s">
        <v>185</v>
      </c>
      <c r="D16">
        <v>31</v>
      </c>
      <c r="E16">
        <v>10</v>
      </c>
      <c r="F16">
        <v>16</v>
      </c>
      <c r="G16">
        <v>0</v>
      </c>
      <c r="H16">
        <v>31</v>
      </c>
      <c r="I16">
        <v>10</v>
      </c>
      <c r="J16">
        <v>16</v>
      </c>
      <c r="K16">
        <v>0</v>
      </c>
      <c r="L16">
        <v>0</v>
      </c>
      <c r="M16">
        <v>0</v>
      </c>
      <c r="N16">
        <v>1200</v>
      </c>
      <c r="O16">
        <v>0</v>
      </c>
      <c r="P16">
        <v>1</v>
      </c>
      <c r="Q16">
        <v>32</v>
      </c>
      <c r="R16">
        <v>0</v>
      </c>
      <c r="T16" s="2">
        <v>0.95833333333333337</v>
      </c>
      <c r="U16">
        <v>0</v>
      </c>
      <c r="V16">
        <v>0</v>
      </c>
      <c r="W16">
        <v>0</v>
      </c>
      <c r="X16">
        <v>1</v>
      </c>
      <c r="Y16">
        <v>0</v>
      </c>
      <c r="AA16">
        <v>3</v>
      </c>
      <c r="AB16">
        <v>0</v>
      </c>
      <c r="AD16">
        <v>9</v>
      </c>
      <c r="AE16">
        <v>12</v>
      </c>
      <c r="AF16">
        <v>16</v>
      </c>
      <c r="AG16">
        <v>0</v>
      </c>
      <c r="AH16">
        <v>38</v>
      </c>
      <c r="AI16">
        <v>0</v>
      </c>
      <c r="AJ16">
        <v>1</v>
      </c>
      <c r="AK16">
        <v>2000</v>
      </c>
      <c r="AL16">
        <v>0</v>
      </c>
      <c r="AM16">
        <v>17</v>
      </c>
      <c r="AN16" s="2">
        <v>0.95833333333333337</v>
      </c>
      <c r="AO16">
        <v>0</v>
      </c>
      <c r="AP16">
        <v>31</v>
      </c>
      <c r="AQ16">
        <v>10</v>
      </c>
      <c r="AR16">
        <v>16</v>
      </c>
      <c r="AS16">
        <v>0</v>
      </c>
      <c r="AT16">
        <v>0</v>
      </c>
      <c r="AU16" s="1"/>
      <c r="AV16">
        <v>0</v>
      </c>
      <c r="AX16">
        <v>0</v>
      </c>
      <c r="AZ16">
        <v>1</v>
      </c>
      <c r="BA16">
        <v>1</v>
      </c>
      <c r="BB16">
        <v>1</v>
      </c>
      <c r="BC16">
        <v>1</v>
      </c>
      <c r="BD16">
        <v>11</v>
      </c>
      <c r="BE16">
        <v>16</v>
      </c>
      <c r="BF16">
        <v>0</v>
      </c>
      <c r="BG16" s="2">
        <v>0</v>
      </c>
      <c r="BH16">
        <v>0</v>
      </c>
      <c r="BI16">
        <v>1</v>
      </c>
      <c r="BJ16">
        <v>11</v>
      </c>
      <c r="BK16">
        <v>16</v>
      </c>
      <c r="BL16">
        <v>0</v>
      </c>
      <c r="BM16" s="1">
        <v>0.25</v>
      </c>
      <c r="BN16">
        <v>0</v>
      </c>
      <c r="BP16" s="3"/>
      <c r="BQ16">
        <v>0</v>
      </c>
      <c r="BR16" s="3"/>
      <c r="BS16">
        <v>0</v>
      </c>
      <c r="BT16">
        <v>1</v>
      </c>
      <c r="BU16">
        <v>0</v>
      </c>
      <c r="BV16">
        <v>31</v>
      </c>
      <c r="BW16">
        <v>10</v>
      </c>
      <c r="BX16">
        <v>16</v>
      </c>
      <c r="BY16">
        <v>1250</v>
      </c>
      <c r="BZ16">
        <v>1</v>
      </c>
      <c r="CA16">
        <v>11</v>
      </c>
      <c r="CB16">
        <v>16</v>
      </c>
      <c r="CC16">
        <v>1250</v>
      </c>
      <c r="CD16">
        <v>2</v>
      </c>
      <c r="CE16">
        <v>11</v>
      </c>
      <c r="CF16">
        <v>16</v>
      </c>
      <c r="CG16">
        <v>1200</v>
      </c>
      <c r="CH16">
        <v>3</v>
      </c>
      <c r="CI16">
        <v>11</v>
      </c>
      <c r="CJ16">
        <v>16</v>
      </c>
      <c r="CK16">
        <v>1150</v>
      </c>
      <c r="CL16">
        <v>4</v>
      </c>
      <c r="CM16">
        <v>11</v>
      </c>
      <c r="CN16">
        <v>16</v>
      </c>
      <c r="CO16">
        <v>1150</v>
      </c>
      <c r="CP16">
        <v>5</v>
      </c>
      <c r="CQ16">
        <v>11</v>
      </c>
      <c r="CR16">
        <v>16</v>
      </c>
      <c r="CS16">
        <v>1150</v>
      </c>
      <c r="CT16">
        <v>6</v>
      </c>
      <c r="CU16">
        <v>11</v>
      </c>
      <c r="CW16">
        <v>1200</v>
      </c>
      <c r="CX16">
        <v>7</v>
      </c>
      <c r="CY16">
        <v>11</v>
      </c>
      <c r="CZ16">
        <v>16</v>
      </c>
      <c r="DA16">
        <v>1000</v>
      </c>
      <c r="DB16">
        <v>8</v>
      </c>
      <c r="DC16">
        <v>11</v>
      </c>
      <c r="DD16">
        <v>16</v>
      </c>
      <c r="DE16">
        <v>1100</v>
      </c>
      <c r="DF16">
        <v>9</v>
      </c>
      <c r="DG16">
        <v>11</v>
      </c>
      <c r="DH16">
        <v>16</v>
      </c>
      <c r="DI16">
        <v>1050</v>
      </c>
      <c r="DJ16">
        <v>10</v>
      </c>
      <c r="DK16">
        <v>11</v>
      </c>
      <c r="DL16">
        <v>16</v>
      </c>
      <c r="DM16">
        <v>1200</v>
      </c>
      <c r="DN16">
        <v>11</v>
      </c>
      <c r="DO16">
        <v>11</v>
      </c>
      <c r="DP16">
        <v>16</v>
      </c>
      <c r="DQ16">
        <v>9</v>
      </c>
      <c r="DZ16">
        <v>1</v>
      </c>
      <c r="EA16">
        <v>31</v>
      </c>
      <c r="EB16">
        <v>10</v>
      </c>
      <c r="EC16">
        <v>16</v>
      </c>
      <c r="ED16">
        <v>0</v>
      </c>
      <c r="EE16">
        <v>62.5</v>
      </c>
      <c r="EF16">
        <v>2</v>
      </c>
      <c r="EG16">
        <v>3.75</v>
      </c>
      <c r="EH16">
        <v>1</v>
      </c>
      <c r="EM16">
        <v>0</v>
      </c>
      <c r="EO16">
        <v>8</v>
      </c>
      <c r="EP16">
        <v>7</v>
      </c>
      <c r="EQ16">
        <v>11</v>
      </c>
      <c r="ER16">
        <v>16</v>
      </c>
      <c r="ES16">
        <v>0</v>
      </c>
      <c r="ET16">
        <v>1</v>
      </c>
      <c r="EV16" t="s">
        <v>189</v>
      </c>
      <c r="EW16">
        <v>11</v>
      </c>
      <c r="EX16">
        <v>1</v>
      </c>
      <c r="EY16">
        <v>16</v>
      </c>
      <c r="EZ16" s="1">
        <v>0.50902777777777775</v>
      </c>
      <c r="FA16" t="str">
        <f>VLOOKUP(Table_Neonatal5[[#This Row],[Gender]],Table_Gender2[],2,FALSE)</f>
        <v>masculin</v>
      </c>
      <c r="FB16" t="e">
        <f>VLOOKUP(Table_Neonatal5[[#This Row],[PretermBy]],Table_PretermBy7[],2,FALSE)</f>
        <v>#N/A</v>
      </c>
      <c r="FC16" t="str">
        <f>VLOOKUP(Table_Neonatal5[[#This Row],[Diagnosis1]],Table_diagnosis[],2,FALSE)</f>
        <v>Prematurite</v>
      </c>
      <c r="FD16" t="str">
        <f>VLOOKUP(Table_Neonatal5[[#This Row],[Diagnosis2]],Table_diagnosis[],2,FALSE)</f>
        <v>Infection neonatale / septicimie neonatale</v>
      </c>
      <c r="FE16" s="4" t="str">
        <f>VLOOKUP(Table_Neonatal5[[#This Row],[DischargeLoc]],Table_DischargeLoc1[],2,FALSE)</f>
        <v>Sortie/maternite</v>
      </c>
      <c r="FF16" s="4" t="str">
        <f>VLOOKUP(Table_Neonatal5[[#This Row],[AdmissionTempLow]],Table_YesNo8[],2,FALSE)</f>
        <v>Non</v>
      </c>
      <c r="FG16" s="4" t="str">
        <f>VLOOKUP(Table_Neonatal5[[#This Row],[BirthWeightLow]],Table_YesNo8[],2,FALSE)</f>
        <v>Non</v>
      </c>
      <c r="FH16" s="4" t="str">
        <f>VLOOKUP(Table_Neonatal5[[#This Row],[GestationalAgeLow]],Table_YesNo8[],2,FALSE)</f>
        <v>Non</v>
      </c>
      <c r="FI16" s="4" t="str">
        <f>VLOOKUP(Table_Neonatal5[[#This Row],[MethRx]],Table_YesNo8[],2,FALSE)</f>
        <v>Oui</v>
      </c>
      <c r="FJ16" s="4" t="str">
        <f>VLOOKUP(Table_Neonatal5[[#This Row],[OxygenTherapy]],Table_YesNo8[],2,FALSE)</f>
        <v>Oui</v>
      </c>
      <c r="FK16" s="4" t="str">
        <f>VLOOKUP(Table_Neonatal5[[#This Row],[OxygenMethod]],Table_OxygenMethod6[],2,FALSE)</f>
        <v>canule nasale/mask</v>
      </c>
      <c r="FL16" s="4" t="str">
        <f>VLOOKUP(Table_Neonatal5[[#This Row],[BloodSugarLow]],Table_YesNo8[],2,FALSE)</f>
        <v>Non</v>
      </c>
      <c r="FM16" s="4" t="str">
        <f>VLOOKUP(Table_Neonatal5[[#This Row],[AdmittedFirst48]],Table_YesNo8[],2,FALSE)</f>
        <v>Oui</v>
      </c>
      <c r="FN16" s="4" t="str">
        <f>VLOOKUP(Table_Neonatal5[[#This Row],[Remained2weeks]],Table_YesNo8[],2,FALSE)</f>
        <v>Non</v>
      </c>
      <c r="FO16" s="4" t="str">
        <f>VLOOKUP(Table_Neonatal5[[#This Row],[Antibiotics]],Table_YesNo8[],2,FALSE)</f>
        <v>Oui</v>
      </c>
      <c r="FP16" s="4" t="str">
        <f>VLOOKUP(Table_Neonatal5[[#This Row],[BilirubinMeas]],Table_YesNo8[],2,FALSE)</f>
        <v>Non</v>
      </c>
      <c r="FQ16" s="4" t="str">
        <f>VLOOKUP(Table_Neonatal5[[#This Row],[Phototherapy]],Table_YesNo8[],2,FALSE)</f>
        <v>Oui</v>
      </c>
      <c r="FR16" s="3">
        <f>DATE(2000+Table_Neonatal5[[#This Row],[AdmitYear]],Table_Neonatal5[[#This Row],[AdmitMonth]],Table_Neonatal5[[#This Row],[AdmitDay]])</f>
        <v>42674</v>
      </c>
    </row>
    <row r="17" spans="1:174" x14ac:dyDescent="0.25">
      <c r="A17" t="s">
        <v>205</v>
      </c>
      <c r="B17" s="1">
        <v>0.47430555555555554</v>
      </c>
      <c r="C17" t="s">
        <v>185</v>
      </c>
      <c r="D17">
        <v>22</v>
      </c>
      <c r="E17">
        <v>3</v>
      </c>
      <c r="F17">
        <v>17</v>
      </c>
      <c r="G17">
        <v>0</v>
      </c>
      <c r="H17">
        <v>22</v>
      </c>
      <c r="I17">
        <v>3</v>
      </c>
      <c r="J17">
        <v>17</v>
      </c>
      <c r="K17">
        <v>0</v>
      </c>
      <c r="L17">
        <v>1</v>
      </c>
      <c r="M17">
        <v>0</v>
      </c>
      <c r="N17">
        <v>3000</v>
      </c>
      <c r="O17">
        <v>0</v>
      </c>
      <c r="P17">
        <v>0</v>
      </c>
      <c r="R17">
        <v>0</v>
      </c>
      <c r="T17" s="2">
        <v>5.5555555555555552E-2</v>
      </c>
      <c r="U17">
        <v>0</v>
      </c>
      <c r="V17">
        <v>0</v>
      </c>
      <c r="W17">
        <v>0</v>
      </c>
      <c r="X17">
        <v>8</v>
      </c>
      <c r="Y17">
        <v>0</v>
      </c>
      <c r="AA17">
        <v>3</v>
      </c>
      <c r="AB17">
        <v>0</v>
      </c>
      <c r="AD17">
        <v>28</v>
      </c>
      <c r="AE17">
        <v>3</v>
      </c>
      <c r="AF17">
        <v>17</v>
      </c>
      <c r="AG17">
        <v>0</v>
      </c>
      <c r="AH17">
        <v>6</v>
      </c>
      <c r="AI17">
        <v>0</v>
      </c>
      <c r="AJ17">
        <v>1</v>
      </c>
      <c r="AK17">
        <v>6</v>
      </c>
      <c r="AL17">
        <v>0</v>
      </c>
      <c r="AM17">
        <v>17</v>
      </c>
      <c r="AN17" s="2">
        <v>5.5555555555555552E-2</v>
      </c>
      <c r="AO17">
        <v>0</v>
      </c>
      <c r="AP17">
        <v>22</v>
      </c>
      <c r="AQ17">
        <v>3</v>
      </c>
      <c r="AR17">
        <v>17</v>
      </c>
      <c r="AS17">
        <v>0</v>
      </c>
      <c r="AT17">
        <v>0</v>
      </c>
      <c r="AU17" s="1"/>
      <c r="AV17">
        <v>0</v>
      </c>
      <c r="AX17">
        <v>0</v>
      </c>
      <c r="AZ17">
        <v>0</v>
      </c>
      <c r="BA17">
        <v>1</v>
      </c>
      <c r="BB17">
        <v>1</v>
      </c>
      <c r="BC17">
        <v>22</v>
      </c>
      <c r="BD17">
        <v>3</v>
      </c>
      <c r="BE17">
        <v>17</v>
      </c>
      <c r="BF17">
        <v>0</v>
      </c>
      <c r="BG17" s="2">
        <v>0.16666666666666666</v>
      </c>
      <c r="BH17">
        <v>0</v>
      </c>
      <c r="BI17">
        <v>22</v>
      </c>
      <c r="BJ17">
        <v>3</v>
      </c>
      <c r="BK17">
        <v>17</v>
      </c>
      <c r="BL17">
        <v>0</v>
      </c>
      <c r="BM17" s="1">
        <v>0.375</v>
      </c>
      <c r="BN17">
        <v>0</v>
      </c>
      <c r="BP17" s="3"/>
      <c r="BQ17">
        <v>0</v>
      </c>
      <c r="BR17" s="3"/>
      <c r="BS17">
        <v>0</v>
      </c>
      <c r="BT17">
        <v>1</v>
      </c>
      <c r="BU17">
        <v>0</v>
      </c>
      <c r="DZ17">
        <v>1</v>
      </c>
      <c r="EA17">
        <v>22</v>
      </c>
      <c r="EB17">
        <v>2</v>
      </c>
      <c r="EC17">
        <v>17</v>
      </c>
      <c r="ED17">
        <v>0</v>
      </c>
      <c r="EE17">
        <v>150</v>
      </c>
      <c r="EF17">
        <v>2</v>
      </c>
      <c r="EG17">
        <v>15</v>
      </c>
      <c r="EH17">
        <v>1</v>
      </c>
      <c r="EM17">
        <v>0</v>
      </c>
      <c r="ES17">
        <v>0</v>
      </c>
      <c r="ET17">
        <v>0</v>
      </c>
      <c r="EV17" t="s">
        <v>189</v>
      </c>
      <c r="EW17">
        <v>4</v>
      </c>
      <c r="EX17">
        <v>4</v>
      </c>
      <c r="EY17">
        <v>17</v>
      </c>
      <c r="EZ17" s="1">
        <v>0.48055555555555557</v>
      </c>
      <c r="FA17" t="str">
        <f>VLOOKUP(Table_Neonatal5[[#This Row],[Gender]],Table_Gender2[],2,FALSE)</f>
        <v>feminin</v>
      </c>
      <c r="FB17" t="e">
        <f>VLOOKUP(Table_Neonatal5[[#This Row],[PretermBy]],Table_PretermBy7[],2,FALSE)</f>
        <v>#N/A</v>
      </c>
      <c r="FC17" t="str">
        <f>VLOOKUP(Table_Neonatal5[[#This Row],[Diagnosis1]],Table_diagnosis[],2,FALSE)</f>
        <v>Asphyxia a la naissance / APGAR bas / HIE</v>
      </c>
      <c r="FD17" t="str">
        <f>VLOOKUP(Table_Neonatal5[[#This Row],[Diagnosis2]],Table_diagnosis[],2,FALSE)</f>
        <v>Infection neonatale / septicimie neonatale</v>
      </c>
      <c r="FE17" s="4" t="str">
        <f>VLOOKUP(Table_Neonatal5[[#This Row],[DischargeLoc]],Table_DischargeLoc1[],2,FALSE)</f>
        <v>Sortie/maternite</v>
      </c>
      <c r="FF17" s="4" t="str">
        <f>VLOOKUP(Table_Neonatal5[[#This Row],[AdmissionTempLow]],Table_YesNo8[],2,FALSE)</f>
        <v>Non</v>
      </c>
      <c r="FG17" s="4" t="str">
        <f>VLOOKUP(Table_Neonatal5[[#This Row],[BirthWeightLow]],Table_YesNo8[],2,FALSE)</f>
        <v>Non</v>
      </c>
      <c r="FH17" s="4" t="str">
        <f>VLOOKUP(Table_Neonatal5[[#This Row],[GestationalAgeLow]],Table_YesNo8[],2,FALSE)</f>
        <v>Non</v>
      </c>
      <c r="FI17" s="4" t="str">
        <f>VLOOKUP(Table_Neonatal5[[#This Row],[MethRx]],Table_YesNo8[],2,FALSE)</f>
        <v>Non</v>
      </c>
      <c r="FJ17" s="4" t="str">
        <f>VLOOKUP(Table_Neonatal5[[#This Row],[OxygenTherapy]],Table_YesNo8[],2,FALSE)</f>
        <v>Oui</v>
      </c>
      <c r="FK17" s="4" t="str">
        <f>VLOOKUP(Table_Neonatal5[[#This Row],[OxygenMethod]],Table_OxygenMethod6[],2,FALSE)</f>
        <v>canule nasale/mask</v>
      </c>
      <c r="FL17" s="4" t="str">
        <f>VLOOKUP(Table_Neonatal5[[#This Row],[BloodSugarLow]],Table_YesNo8[],2,FALSE)</f>
        <v>Non</v>
      </c>
      <c r="FM17" s="4" t="str">
        <f>VLOOKUP(Table_Neonatal5[[#This Row],[AdmittedFirst48]],Table_YesNo8[],2,FALSE)</f>
        <v>Oui</v>
      </c>
      <c r="FN17" s="4" t="str">
        <f>VLOOKUP(Table_Neonatal5[[#This Row],[Remained2weeks]],Table_YesNo8[],2,FALSE)</f>
        <v>Non</v>
      </c>
      <c r="FO17" s="4" t="str">
        <f>VLOOKUP(Table_Neonatal5[[#This Row],[Antibiotics]],Table_YesNo8[],2,FALSE)</f>
        <v>Oui</v>
      </c>
      <c r="FP17" s="4" t="str">
        <f>VLOOKUP(Table_Neonatal5[[#This Row],[BilirubinMeas]],Table_YesNo8[],2,FALSE)</f>
        <v>Non</v>
      </c>
      <c r="FQ17" s="4" t="str">
        <f>VLOOKUP(Table_Neonatal5[[#This Row],[Phototherapy]],Table_YesNo8[],2,FALSE)</f>
        <v>Non</v>
      </c>
      <c r="FR17" s="3">
        <f>DATE(2000+Table_Neonatal5[[#This Row],[AdmitYear]],Table_Neonatal5[[#This Row],[AdmitMonth]],Table_Neonatal5[[#This Row],[AdmitDay]])</f>
        <v>42816</v>
      </c>
    </row>
    <row r="18" spans="1:174" x14ac:dyDescent="0.25">
      <c r="A18" t="s">
        <v>206</v>
      </c>
      <c r="B18" s="1">
        <v>4.7222222222222221E-2</v>
      </c>
      <c r="C18" t="s">
        <v>185</v>
      </c>
      <c r="D18">
        <v>9</v>
      </c>
      <c r="E18">
        <v>1</v>
      </c>
      <c r="F18">
        <v>17</v>
      </c>
      <c r="G18">
        <v>0</v>
      </c>
      <c r="H18">
        <v>13</v>
      </c>
      <c r="I18">
        <v>1</v>
      </c>
      <c r="J18">
        <v>17</v>
      </c>
      <c r="K18">
        <v>0</v>
      </c>
      <c r="L18">
        <v>0</v>
      </c>
      <c r="M18">
        <v>0</v>
      </c>
      <c r="N18">
        <v>2600</v>
      </c>
      <c r="O18">
        <v>0</v>
      </c>
      <c r="P18">
        <v>0</v>
      </c>
      <c r="R18">
        <v>0</v>
      </c>
      <c r="T18" s="2">
        <v>0.54513888888888884</v>
      </c>
      <c r="U18">
        <v>0</v>
      </c>
      <c r="V18">
        <v>4</v>
      </c>
      <c r="W18">
        <v>0</v>
      </c>
      <c r="X18">
        <v>3</v>
      </c>
      <c r="Y18">
        <v>0</v>
      </c>
      <c r="AA18">
        <v>7</v>
      </c>
      <c r="AB18">
        <v>0</v>
      </c>
      <c r="AD18">
        <v>16</v>
      </c>
      <c r="AE18">
        <v>1</v>
      </c>
      <c r="AF18">
        <v>17</v>
      </c>
      <c r="AG18">
        <v>0</v>
      </c>
      <c r="AH18">
        <v>7</v>
      </c>
      <c r="AI18">
        <v>0</v>
      </c>
      <c r="AJ18">
        <v>1</v>
      </c>
      <c r="AK18">
        <v>2700</v>
      </c>
      <c r="AL18">
        <v>0</v>
      </c>
      <c r="AM18">
        <v>17</v>
      </c>
      <c r="AN18" s="2">
        <v>0.54513888888888884</v>
      </c>
      <c r="AO18">
        <v>0</v>
      </c>
      <c r="AP18">
        <v>13</v>
      </c>
      <c r="AQ18">
        <v>1</v>
      </c>
      <c r="AR18">
        <v>17</v>
      </c>
      <c r="AS18">
        <v>0</v>
      </c>
      <c r="AT18">
        <v>0</v>
      </c>
      <c r="AU18" s="1"/>
      <c r="AV18">
        <v>0</v>
      </c>
      <c r="AX18">
        <v>0</v>
      </c>
      <c r="AZ18">
        <v>0</v>
      </c>
      <c r="BA18">
        <v>0</v>
      </c>
      <c r="BF18">
        <v>0</v>
      </c>
      <c r="BG18" s="2"/>
      <c r="BH18">
        <v>0</v>
      </c>
      <c r="BL18">
        <v>0</v>
      </c>
      <c r="BM18" s="1"/>
      <c r="BN18">
        <v>0</v>
      </c>
      <c r="BO18">
        <v>9</v>
      </c>
      <c r="BP18" s="3"/>
      <c r="BQ18">
        <v>0</v>
      </c>
      <c r="BR18" s="3"/>
      <c r="BS18">
        <v>0</v>
      </c>
      <c r="BT18">
        <v>0</v>
      </c>
      <c r="BU18">
        <v>0</v>
      </c>
      <c r="DZ18">
        <v>1</v>
      </c>
      <c r="EA18">
        <v>13</v>
      </c>
      <c r="EB18">
        <v>1</v>
      </c>
      <c r="EC18">
        <v>17</v>
      </c>
      <c r="ED18">
        <v>0</v>
      </c>
      <c r="EE18">
        <v>130</v>
      </c>
      <c r="EF18">
        <v>2</v>
      </c>
      <c r="EG18">
        <v>13</v>
      </c>
      <c r="EH18">
        <v>1</v>
      </c>
      <c r="EM18">
        <v>0</v>
      </c>
      <c r="ES18">
        <v>0</v>
      </c>
      <c r="ET18">
        <v>0</v>
      </c>
      <c r="EV18" t="s">
        <v>189</v>
      </c>
      <c r="EW18">
        <v>2</v>
      </c>
      <c r="EX18">
        <v>2</v>
      </c>
      <c r="EY18">
        <v>17</v>
      </c>
      <c r="EZ18" s="1">
        <v>5.1388888888888887E-2</v>
      </c>
      <c r="FA18" t="str">
        <f>VLOOKUP(Table_Neonatal5[[#This Row],[Gender]],Table_Gender2[],2,FALSE)</f>
        <v>masculin</v>
      </c>
      <c r="FB18" t="e">
        <f>VLOOKUP(Table_Neonatal5[[#This Row],[PretermBy]],Table_PretermBy7[],2,FALSE)</f>
        <v>#N/A</v>
      </c>
      <c r="FC18" t="str">
        <f>VLOOKUP(Table_Neonatal5[[#This Row],[Diagnosis1]],Table_diagnosis[],2,FALSE)</f>
        <v>Infection neonatale / septicimie neonatale</v>
      </c>
      <c r="FD18" t="str">
        <f>VLOOKUP(Table_Neonatal5[[#This Row],[Diagnosis2]],Table_diagnosis[],2,FALSE)</f>
        <v>Jaunisse</v>
      </c>
      <c r="FE18" s="4" t="str">
        <f>VLOOKUP(Table_Neonatal5[[#This Row],[DischargeLoc]],Table_DischargeLoc1[],2,FALSE)</f>
        <v>Sortie/maternite</v>
      </c>
      <c r="FF18" s="4" t="str">
        <f>VLOOKUP(Table_Neonatal5[[#This Row],[AdmissionTempLow]],Table_YesNo8[],2,FALSE)</f>
        <v>Non</v>
      </c>
      <c r="FG18" s="4" t="str">
        <f>VLOOKUP(Table_Neonatal5[[#This Row],[BirthWeightLow]],Table_YesNo8[],2,FALSE)</f>
        <v>Non</v>
      </c>
      <c r="FH18" s="4" t="str">
        <f>VLOOKUP(Table_Neonatal5[[#This Row],[GestationalAgeLow]],Table_YesNo8[],2,FALSE)</f>
        <v>Non</v>
      </c>
      <c r="FI18" s="4" t="str">
        <f>VLOOKUP(Table_Neonatal5[[#This Row],[MethRx]],Table_YesNo8[],2,FALSE)</f>
        <v>Non</v>
      </c>
      <c r="FJ18" s="4" t="str">
        <f>VLOOKUP(Table_Neonatal5[[#This Row],[OxygenTherapy]],Table_YesNo8[],2,FALSE)</f>
        <v>Non</v>
      </c>
      <c r="FK18" s="4" t="e">
        <f>VLOOKUP(Table_Neonatal5[[#This Row],[OxygenMethod]],Table_OxygenMethod6[],2,FALSE)</f>
        <v>#N/A</v>
      </c>
      <c r="FL18" s="4" t="str">
        <f>VLOOKUP(Table_Neonatal5[[#This Row],[BloodSugarLow]],Table_YesNo8[],2,FALSE)</f>
        <v>Non disponible</v>
      </c>
      <c r="FM18" s="4" t="str">
        <f>VLOOKUP(Table_Neonatal5[[#This Row],[AdmittedFirst48]],Table_YesNo8[],2,FALSE)</f>
        <v>Non</v>
      </c>
      <c r="FN18" s="4" t="str">
        <f>VLOOKUP(Table_Neonatal5[[#This Row],[Remained2weeks]],Table_YesNo8[],2,FALSE)</f>
        <v>Non</v>
      </c>
      <c r="FO18" s="4" t="str">
        <f>VLOOKUP(Table_Neonatal5[[#This Row],[Antibiotics]],Table_YesNo8[],2,FALSE)</f>
        <v>Oui</v>
      </c>
      <c r="FP18" s="4" t="str">
        <f>VLOOKUP(Table_Neonatal5[[#This Row],[BilirubinMeas]],Table_YesNo8[],2,FALSE)</f>
        <v>Non</v>
      </c>
      <c r="FQ18" s="4" t="str">
        <f>VLOOKUP(Table_Neonatal5[[#This Row],[Phototherapy]],Table_YesNo8[],2,FALSE)</f>
        <v>Non</v>
      </c>
      <c r="FR18" s="3">
        <f>DATE(2000+Table_Neonatal5[[#This Row],[AdmitYear]],Table_Neonatal5[[#This Row],[AdmitMonth]],Table_Neonatal5[[#This Row],[AdmitDay]])</f>
        <v>42748</v>
      </c>
    </row>
    <row r="19" spans="1:174" x14ac:dyDescent="0.25">
      <c r="A19" t="s">
        <v>207</v>
      </c>
      <c r="B19" s="1">
        <v>0.43472222222222223</v>
      </c>
      <c r="C19" t="s">
        <v>185</v>
      </c>
      <c r="D19">
        <v>20</v>
      </c>
      <c r="E19">
        <v>12</v>
      </c>
      <c r="F19">
        <v>16</v>
      </c>
      <c r="G19">
        <v>0</v>
      </c>
      <c r="H19">
        <v>20</v>
      </c>
      <c r="I19">
        <v>12</v>
      </c>
      <c r="J19">
        <v>16</v>
      </c>
      <c r="K19">
        <v>0</v>
      </c>
      <c r="L19">
        <v>0</v>
      </c>
      <c r="M19">
        <v>0</v>
      </c>
      <c r="N19">
        <v>1200</v>
      </c>
      <c r="O19">
        <v>0</v>
      </c>
      <c r="P19">
        <v>1</v>
      </c>
      <c r="Q19">
        <v>30</v>
      </c>
      <c r="R19">
        <v>0</v>
      </c>
      <c r="T19" s="2">
        <v>0.35416666666666669</v>
      </c>
      <c r="U19">
        <v>0</v>
      </c>
      <c r="V19">
        <v>0</v>
      </c>
      <c r="W19">
        <v>0</v>
      </c>
      <c r="X19">
        <v>1</v>
      </c>
      <c r="Y19">
        <v>0</v>
      </c>
      <c r="AA19">
        <v>3</v>
      </c>
      <c r="AB19">
        <v>0</v>
      </c>
      <c r="AD19">
        <v>9</v>
      </c>
      <c r="AE19">
        <v>2</v>
      </c>
      <c r="AF19">
        <v>17</v>
      </c>
      <c r="AG19">
        <v>0</v>
      </c>
      <c r="AH19">
        <v>50</v>
      </c>
      <c r="AI19">
        <v>0</v>
      </c>
      <c r="AJ19">
        <v>1</v>
      </c>
      <c r="AK19">
        <v>2000</v>
      </c>
      <c r="AL19">
        <v>0</v>
      </c>
      <c r="AM19">
        <v>15</v>
      </c>
      <c r="AN19" s="2">
        <v>0.35416666666666669</v>
      </c>
      <c r="AO19">
        <v>0</v>
      </c>
      <c r="AP19">
        <v>20</v>
      </c>
      <c r="AQ19">
        <v>12</v>
      </c>
      <c r="AR19">
        <v>16</v>
      </c>
      <c r="AS19">
        <v>0</v>
      </c>
      <c r="AT19">
        <v>0</v>
      </c>
      <c r="AU19" s="1"/>
      <c r="AV19">
        <v>0</v>
      </c>
      <c r="AX19">
        <v>0</v>
      </c>
      <c r="AZ19">
        <v>1</v>
      </c>
      <c r="BA19">
        <v>1</v>
      </c>
      <c r="BB19">
        <v>2</v>
      </c>
      <c r="BC19">
        <v>20</v>
      </c>
      <c r="BD19">
        <v>2</v>
      </c>
      <c r="BE19">
        <v>17</v>
      </c>
      <c r="BF19">
        <v>0</v>
      </c>
      <c r="BG19" s="2">
        <v>0.85416666666666663</v>
      </c>
      <c r="BH19">
        <v>0</v>
      </c>
      <c r="BI19">
        <v>25</v>
      </c>
      <c r="BJ19">
        <v>2</v>
      </c>
      <c r="BK19">
        <v>17</v>
      </c>
      <c r="BL19">
        <v>0</v>
      </c>
      <c r="BM19" s="1">
        <v>0.25</v>
      </c>
      <c r="BN19">
        <v>0</v>
      </c>
      <c r="BO19">
        <v>0</v>
      </c>
      <c r="BP19" s="3"/>
      <c r="BQ19">
        <v>0</v>
      </c>
      <c r="BR19" s="3"/>
      <c r="BS19">
        <v>0</v>
      </c>
      <c r="BT19">
        <v>1</v>
      </c>
      <c r="BU19">
        <v>1</v>
      </c>
      <c r="BV19">
        <v>20</v>
      </c>
      <c r="BW19">
        <v>12</v>
      </c>
      <c r="BX19">
        <v>16</v>
      </c>
      <c r="BY19">
        <v>1300</v>
      </c>
      <c r="BZ19">
        <v>21</v>
      </c>
      <c r="CA19">
        <v>12</v>
      </c>
      <c r="CB19">
        <v>16</v>
      </c>
      <c r="CC19">
        <v>1300</v>
      </c>
      <c r="CD19">
        <v>22</v>
      </c>
      <c r="CE19">
        <v>12</v>
      </c>
      <c r="CF19">
        <v>16</v>
      </c>
      <c r="CG19">
        <v>1250</v>
      </c>
      <c r="CH19">
        <v>23</v>
      </c>
      <c r="CI19">
        <v>12</v>
      </c>
      <c r="CJ19">
        <v>16</v>
      </c>
      <c r="CK19">
        <v>1200</v>
      </c>
      <c r="CL19">
        <v>24</v>
      </c>
      <c r="CM19">
        <v>12</v>
      </c>
      <c r="CN19">
        <v>16</v>
      </c>
      <c r="CO19">
        <v>1200</v>
      </c>
      <c r="CP19">
        <v>25</v>
      </c>
      <c r="CQ19">
        <v>12</v>
      </c>
      <c r="CR19">
        <v>16</v>
      </c>
      <c r="CS19">
        <v>1400</v>
      </c>
      <c r="CT19">
        <v>26</v>
      </c>
      <c r="CU19">
        <v>12</v>
      </c>
      <c r="CW19">
        <v>1550</v>
      </c>
      <c r="CX19">
        <v>27</v>
      </c>
      <c r="CY19">
        <v>12</v>
      </c>
      <c r="CZ19">
        <v>16</v>
      </c>
      <c r="DA19">
        <v>1600</v>
      </c>
      <c r="DB19">
        <v>28</v>
      </c>
      <c r="DC19">
        <v>12</v>
      </c>
      <c r="DD19">
        <v>16</v>
      </c>
      <c r="DE19">
        <v>1600</v>
      </c>
      <c r="DF19">
        <v>29</v>
      </c>
      <c r="DG19">
        <v>12</v>
      </c>
      <c r="DH19">
        <v>16</v>
      </c>
      <c r="DI19">
        <v>1650</v>
      </c>
      <c r="DJ19">
        <v>30</v>
      </c>
      <c r="DK19">
        <v>12</v>
      </c>
      <c r="DL19">
        <v>16</v>
      </c>
      <c r="DM19">
        <v>1650</v>
      </c>
      <c r="DN19">
        <v>31</v>
      </c>
      <c r="DO19">
        <v>12</v>
      </c>
      <c r="DP19">
        <v>16</v>
      </c>
      <c r="DQ19">
        <v>1700</v>
      </c>
      <c r="DZ19">
        <v>1</v>
      </c>
      <c r="EA19">
        <v>20</v>
      </c>
      <c r="EB19">
        <v>12</v>
      </c>
      <c r="EC19">
        <v>16</v>
      </c>
      <c r="ED19">
        <v>0</v>
      </c>
      <c r="EE19">
        <v>65</v>
      </c>
      <c r="EF19">
        <v>2</v>
      </c>
      <c r="EG19">
        <v>3</v>
      </c>
      <c r="EH19">
        <v>1</v>
      </c>
      <c r="EM19">
        <v>0</v>
      </c>
      <c r="ES19">
        <v>0</v>
      </c>
      <c r="ET19">
        <v>0</v>
      </c>
      <c r="EV19" t="s">
        <v>189</v>
      </c>
      <c r="EW19">
        <v>27</v>
      </c>
      <c r="EX19">
        <v>3</v>
      </c>
      <c r="EY19">
        <v>17</v>
      </c>
      <c r="EZ19" s="1">
        <v>0.44027777777777777</v>
      </c>
      <c r="FA19" t="str">
        <f>VLOOKUP(Table_Neonatal5[[#This Row],[Gender]],Table_Gender2[],2,FALSE)</f>
        <v>masculin</v>
      </c>
      <c r="FB19" t="e">
        <f>VLOOKUP(Table_Neonatal5[[#This Row],[PretermBy]],Table_PretermBy7[],2,FALSE)</f>
        <v>#N/A</v>
      </c>
      <c r="FC19" t="str">
        <f>VLOOKUP(Table_Neonatal5[[#This Row],[Diagnosis1]],Table_diagnosis[],2,FALSE)</f>
        <v>Prematurite</v>
      </c>
      <c r="FD19" t="str">
        <f>VLOOKUP(Table_Neonatal5[[#This Row],[Diagnosis2]],Table_diagnosis[],2,FALSE)</f>
        <v>Infection neonatale / septicimie neonatale</v>
      </c>
      <c r="FE19" s="4" t="str">
        <f>VLOOKUP(Table_Neonatal5[[#This Row],[DischargeLoc]],Table_DischargeLoc1[],2,FALSE)</f>
        <v>Sortie/maternite</v>
      </c>
      <c r="FF19" s="4" t="str">
        <f>VLOOKUP(Table_Neonatal5[[#This Row],[AdmissionTempLow]],Table_YesNo8[],2,FALSE)</f>
        <v>Non</v>
      </c>
      <c r="FG19" s="4" t="str">
        <f>VLOOKUP(Table_Neonatal5[[#This Row],[BirthWeightLow]],Table_YesNo8[],2,FALSE)</f>
        <v>Non</v>
      </c>
      <c r="FH19" s="4" t="str">
        <f>VLOOKUP(Table_Neonatal5[[#This Row],[GestationalAgeLow]],Table_YesNo8[],2,FALSE)</f>
        <v>Non</v>
      </c>
      <c r="FI19" s="4" t="str">
        <f>VLOOKUP(Table_Neonatal5[[#This Row],[MethRx]],Table_YesNo8[],2,FALSE)</f>
        <v>Oui</v>
      </c>
      <c r="FJ19" s="4" t="str">
        <f>VLOOKUP(Table_Neonatal5[[#This Row],[OxygenTherapy]],Table_YesNo8[],2,FALSE)</f>
        <v>Oui</v>
      </c>
      <c r="FK19" s="4" t="str">
        <f>VLOOKUP(Table_Neonatal5[[#This Row],[OxygenMethod]],Table_OxygenMethod6[],2,FALSE)</f>
        <v>CPAP</v>
      </c>
      <c r="FL19" s="4" t="str">
        <f>VLOOKUP(Table_Neonatal5[[#This Row],[BloodSugarLow]],Table_YesNo8[],2,FALSE)</f>
        <v>Non</v>
      </c>
      <c r="FM19" s="4" t="str">
        <f>VLOOKUP(Table_Neonatal5[[#This Row],[AdmittedFirst48]],Table_YesNo8[],2,FALSE)</f>
        <v>Oui</v>
      </c>
      <c r="FN19" s="4" t="str">
        <f>VLOOKUP(Table_Neonatal5[[#This Row],[Remained2weeks]],Table_YesNo8[],2,FALSE)</f>
        <v>Oui</v>
      </c>
      <c r="FO19" s="4" t="str">
        <f>VLOOKUP(Table_Neonatal5[[#This Row],[Antibiotics]],Table_YesNo8[],2,FALSE)</f>
        <v>Oui</v>
      </c>
      <c r="FP19" s="4" t="str">
        <f>VLOOKUP(Table_Neonatal5[[#This Row],[BilirubinMeas]],Table_YesNo8[],2,FALSE)</f>
        <v>Non</v>
      </c>
      <c r="FQ19" s="4" t="str">
        <f>VLOOKUP(Table_Neonatal5[[#This Row],[Phototherapy]],Table_YesNo8[],2,FALSE)</f>
        <v>Non</v>
      </c>
      <c r="FR19" s="3">
        <f>DATE(2000+Table_Neonatal5[[#This Row],[AdmitYear]],Table_Neonatal5[[#This Row],[AdmitMonth]],Table_Neonatal5[[#This Row],[AdmitDay]])</f>
        <v>42724</v>
      </c>
    </row>
    <row r="20" spans="1:174" x14ac:dyDescent="0.25">
      <c r="A20" t="s">
        <v>208</v>
      </c>
      <c r="B20" s="1">
        <v>0.36249999999999999</v>
      </c>
      <c r="C20" t="s">
        <v>185</v>
      </c>
      <c r="D20">
        <v>9</v>
      </c>
      <c r="E20">
        <v>2</v>
      </c>
      <c r="F20">
        <v>17</v>
      </c>
      <c r="G20">
        <v>0</v>
      </c>
      <c r="H20">
        <v>12</v>
      </c>
      <c r="I20">
        <v>2</v>
      </c>
      <c r="J20">
        <v>17</v>
      </c>
      <c r="K20">
        <v>0</v>
      </c>
      <c r="L20">
        <v>1</v>
      </c>
      <c r="M20">
        <v>0</v>
      </c>
      <c r="N20">
        <v>2000</v>
      </c>
      <c r="O20">
        <v>0</v>
      </c>
      <c r="P20">
        <v>0</v>
      </c>
      <c r="R20">
        <v>0</v>
      </c>
      <c r="T20" s="2">
        <v>2.0833333333333332E-2</v>
      </c>
      <c r="U20">
        <v>0</v>
      </c>
      <c r="V20">
        <v>3</v>
      </c>
      <c r="W20">
        <v>0</v>
      </c>
      <c r="X20">
        <v>3</v>
      </c>
      <c r="Y20">
        <v>0</v>
      </c>
      <c r="AB20">
        <v>0</v>
      </c>
      <c r="AD20">
        <v>20</v>
      </c>
      <c r="AE20">
        <v>2</v>
      </c>
      <c r="AF20">
        <v>17</v>
      </c>
      <c r="AG20">
        <v>0</v>
      </c>
      <c r="AH20">
        <v>11</v>
      </c>
      <c r="AI20">
        <v>0</v>
      </c>
      <c r="AJ20">
        <v>1</v>
      </c>
      <c r="AK20">
        <v>2150</v>
      </c>
      <c r="AL20">
        <v>0</v>
      </c>
      <c r="AM20">
        <v>30</v>
      </c>
      <c r="AN20" s="2"/>
      <c r="AO20">
        <v>0</v>
      </c>
      <c r="AS20">
        <v>0</v>
      </c>
      <c r="AT20">
        <v>0</v>
      </c>
      <c r="AU20" s="1"/>
      <c r="AV20">
        <v>0</v>
      </c>
      <c r="AX20">
        <v>0</v>
      </c>
      <c r="AZ20">
        <v>0</v>
      </c>
      <c r="BA20">
        <v>0</v>
      </c>
      <c r="BF20">
        <v>0</v>
      </c>
      <c r="BG20" s="2"/>
      <c r="BH20">
        <v>0</v>
      </c>
      <c r="BL20">
        <v>0</v>
      </c>
      <c r="BM20" s="1"/>
      <c r="BN20">
        <v>0</v>
      </c>
      <c r="BP20" s="3"/>
      <c r="BQ20">
        <v>0</v>
      </c>
      <c r="BR20" s="3"/>
      <c r="BS20">
        <v>0</v>
      </c>
      <c r="BT20">
        <v>1</v>
      </c>
      <c r="BU20">
        <v>0</v>
      </c>
      <c r="DZ20">
        <v>1</v>
      </c>
      <c r="EA20">
        <v>12</v>
      </c>
      <c r="EB20">
        <v>2</v>
      </c>
      <c r="EC20">
        <v>17</v>
      </c>
      <c r="ED20">
        <v>0</v>
      </c>
      <c r="EE20">
        <v>100</v>
      </c>
      <c r="EF20">
        <v>2</v>
      </c>
      <c r="EG20">
        <v>60</v>
      </c>
      <c r="EH20">
        <v>1</v>
      </c>
      <c r="EM20">
        <v>0</v>
      </c>
      <c r="ES20">
        <v>0</v>
      </c>
      <c r="ET20">
        <v>0</v>
      </c>
      <c r="EV20" t="s">
        <v>189</v>
      </c>
      <c r="EW20">
        <v>27</v>
      </c>
      <c r="EX20">
        <v>3</v>
      </c>
      <c r="EY20">
        <v>17</v>
      </c>
      <c r="EZ20" s="1">
        <v>0.36666666666666664</v>
      </c>
      <c r="FA20" t="str">
        <f>VLOOKUP(Table_Neonatal5[[#This Row],[Gender]],Table_Gender2[],2,FALSE)</f>
        <v>feminin</v>
      </c>
      <c r="FB20" t="e">
        <f>VLOOKUP(Table_Neonatal5[[#This Row],[PretermBy]],Table_PretermBy7[],2,FALSE)</f>
        <v>#N/A</v>
      </c>
      <c r="FC20" t="str">
        <f>VLOOKUP(Table_Neonatal5[[#This Row],[Diagnosis1]],Table_diagnosis[],2,FALSE)</f>
        <v>Infection neonatale / septicimie neonatale</v>
      </c>
      <c r="FD20" t="e">
        <f>VLOOKUP(Table_Neonatal5[[#This Row],[Diagnosis2]],Table_diagnosis[],2,FALSE)</f>
        <v>#N/A</v>
      </c>
      <c r="FE20" s="4" t="str">
        <f>VLOOKUP(Table_Neonatal5[[#This Row],[DischargeLoc]],Table_DischargeLoc1[],2,FALSE)</f>
        <v>Sortie/maternite</v>
      </c>
      <c r="FF20" s="4" t="str">
        <f>VLOOKUP(Table_Neonatal5[[#This Row],[AdmissionTempLow]],Table_YesNo8[],2,FALSE)</f>
        <v>Non</v>
      </c>
      <c r="FG20" s="4" t="str">
        <f>VLOOKUP(Table_Neonatal5[[#This Row],[BirthWeightLow]],Table_YesNo8[],2,FALSE)</f>
        <v>Non</v>
      </c>
      <c r="FH20" s="4" t="str">
        <f>VLOOKUP(Table_Neonatal5[[#This Row],[GestationalAgeLow]],Table_YesNo8[],2,FALSE)</f>
        <v>Non</v>
      </c>
      <c r="FI20" s="4" t="str">
        <f>VLOOKUP(Table_Neonatal5[[#This Row],[MethRx]],Table_YesNo8[],2,FALSE)</f>
        <v>Non</v>
      </c>
      <c r="FJ20" s="4" t="str">
        <f>VLOOKUP(Table_Neonatal5[[#This Row],[OxygenTherapy]],Table_YesNo8[],2,FALSE)</f>
        <v>Non</v>
      </c>
      <c r="FK20" s="4" t="e">
        <f>VLOOKUP(Table_Neonatal5[[#This Row],[OxygenMethod]],Table_OxygenMethod6[],2,FALSE)</f>
        <v>#N/A</v>
      </c>
      <c r="FL20" s="4" t="str">
        <f>VLOOKUP(Table_Neonatal5[[#This Row],[BloodSugarLow]],Table_YesNo8[],2,FALSE)</f>
        <v>Non</v>
      </c>
      <c r="FM20" s="4" t="str">
        <f>VLOOKUP(Table_Neonatal5[[#This Row],[AdmittedFirst48]],Table_YesNo8[],2,FALSE)</f>
        <v>Oui</v>
      </c>
      <c r="FN20" s="4" t="str">
        <f>VLOOKUP(Table_Neonatal5[[#This Row],[Remained2weeks]],Table_YesNo8[],2,FALSE)</f>
        <v>Non</v>
      </c>
      <c r="FO20" s="4" t="str">
        <f>VLOOKUP(Table_Neonatal5[[#This Row],[Antibiotics]],Table_YesNo8[],2,FALSE)</f>
        <v>Oui</v>
      </c>
      <c r="FP20" s="4" t="str">
        <f>VLOOKUP(Table_Neonatal5[[#This Row],[BilirubinMeas]],Table_YesNo8[],2,FALSE)</f>
        <v>Non</v>
      </c>
      <c r="FQ20" s="4" t="str">
        <f>VLOOKUP(Table_Neonatal5[[#This Row],[Phototherapy]],Table_YesNo8[],2,FALSE)</f>
        <v>Non</v>
      </c>
      <c r="FR20" s="3">
        <f>DATE(2000+Table_Neonatal5[[#This Row],[AdmitYear]],Table_Neonatal5[[#This Row],[AdmitMonth]],Table_Neonatal5[[#This Row],[AdmitDay]])</f>
        <v>42778</v>
      </c>
    </row>
    <row r="21" spans="1:174" x14ac:dyDescent="0.25">
      <c r="A21" t="s">
        <v>209</v>
      </c>
      <c r="B21" s="1">
        <v>0.50972222222222219</v>
      </c>
      <c r="C21" t="s">
        <v>185</v>
      </c>
      <c r="D21">
        <v>24</v>
      </c>
      <c r="E21">
        <v>11</v>
      </c>
      <c r="F21">
        <v>16</v>
      </c>
      <c r="G21">
        <v>0</v>
      </c>
      <c r="H21">
        <v>24</v>
      </c>
      <c r="I21">
        <v>11</v>
      </c>
      <c r="J21">
        <v>16</v>
      </c>
      <c r="K21">
        <v>0</v>
      </c>
      <c r="L21">
        <v>0</v>
      </c>
      <c r="M21">
        <v>0</v>
      </c>
      <c r="N21">
        <v>3100</v>
      </c>
      <c r="O21">
        <v>0</v>
      </c>
      <c r="P21">
        <v>0</v>
      </c>
      <c r="R21">
        <v>0</v>
      </c>
      <c r="T21" s="2">
        <v>0.86111111111111116</v>
      </c>
      <c r="U21">
        <v>0</v>
      </c>
      <c r="V21">
        <v>0</v>
      </c>
      <c r="W21">
        <v>0</v>
      </c>
      <c r="X21">
        <v>3</v>
      </c>
      <c r="Y21">
        <v>0</v>
      </c>
      <c r="AA21">
        <v>3</v>
      </c>
      <c r="AB21">
        <v>0</v>
      </c>
      <c r="AD21">
        <v>1</v>
      </c>
      <c r="AE21">
        <v>12</v>
      </c>
      <c r="AF21">
        <v>16</v>
      </c>
      <c r="AG21">
        <v>0</v>
      </c>
      <c r="AH21">
        <v>7</v>
      </c>
      <c r="AI21">
        <v>0</v>
      </c>
      <c r="AJ21">
        <v>1</v>
      </c>
      <c r="AK21">
        <v>3150</v>
      </c>
      <c r="AL21">
        <v>0</v>
      </c>
      <c r="AM21">
        <v>19</v>
      </c>
      <c r="AN21" s="2">
        <v>0.86111111111111116</v>
      </c>
      <c r="AO21">
        <v>0</v>
      </c>
      <c r="AP21">
        <v>24</v>
      </c>
      <c r="AQ21">
        <v>11</v>
      </c>
      <c r="AR21">
        <v>16</v>
      </c>
      <c r="AS21">
        <v>0</v>
      </c>
      <c r="AT21">
        <v>0</v>
      </c>
      <c r="AU21" s="1"/>
      <c r="AV21">
        <v>0</v>
      </c>
      <c r="AX21">
        <v>0</v>
      </c>
      <c r="AZ21">
        <v>0</v>
      </c>
      <c r="BA21">
        <v>1</v>
      </c>
      <c r="BB21">
        <v>1</v>
      </c>
      <c r="BC21">
        <v>24</v>
      </c>
      <c r="BD21">
        <v>11</v>
      </c>
      <c r="BE21">
        <v>16</v>
      </c>
      <c r="BF21">
        <v>0</v>
      </c>
      <c r="BG21" s="2">
        <v>0.86111111111111116</v>
      </c>
      <c r="BH21">
        <v>0</v>
      </c>
      <c r="BI21">
        <v>26</v>
      </c>
      <c r="BJ21">
        <v>11</v>
      </c>
      <c r="BK21">
        <v>16</v>
      </c>
      <c r="BL21">
        <v>0</v>
      </c>
      <c r="BM21" s="1">
        <v>0.625</v>
      </c>
      <c r="BN21">
        <v>0</v>
      </c>
      <c r="BP21" s="3"/>
      <c r="BQ21">
        <v>0</v>
      </c>
      <c r="BR21" s="3"/>
      <c r="BS21">
        <v>0</v>
      </c>
      <c r="BT21">
        <v>1</v>
      </c>
      <c r="BU21">
        <v>0</v>
      </c>
      <c r="DZ21">
        <v>1</v>
      </c>
      <c r="EA21">
        <v>24</v>
      </c>
      <c r="EB21">
        <v>11</v>
      </c>
      <c r="EC21">
        <v>16</v>
      </c>
      <c r="ED21">
        <v>0</v>
      </c>
      <c r="EE21">
        <v>145</v>
      </c>
      <c r="EF21">
        <v>2</v>
      </c>
      <c r="EG21">
        <v>14.5</v>
      </c>
      <c r="EH21">
        <v>1</v>
      </c>
      <c r="EM21">
        <v>1</v>
      </c>
      <c r="EO21">
        <v>11</v>
      </c>
      <c r="EP21">
        <v>28</v>
      </c>
      <c r="EQ21">
        <v>11</v>
      </c>
      <c r="ER21">
        <v>16</v>
      </c>
      <c r="ES21">
        <v>0</v>
      </c>
      <c r="ET21">
        <v>0</v>
      </c>
      <c r="EV21" t="s">
        <v>189</v>
      </c>
      <c r="EW21">
        <v>11</v>
      </c>
      <c r="EX21">
        <v>1</v>
      </c>
      <c r="EY21">
        <v>17</v>
      </c>
      <c r="EZ21" s="1">
        <v>0.5131944444444444</v>
      </c>
      <c r="FA21" t="str">
        <f>VLOOKUP(Table_Neonatal5[[#This Row],[Gender]],Table_Gender2[],2,FALSE)</f>
        <v>masculin</v>
      </c>
      <c r="FB21" t="e">
        <f>VLOOKUP(Table_Neonatal5[[#This Row],[PretermBy]],Table_PretermBy7[],2,FALSE)</f>
        <v>#N/A</v>
      </c>
      <c r="FC21" t="str">
        <f>VLOOKUP(Table_Neonatal5[[#This Row],[Diagnosis1]],Table_diagnosis[],2,FALSE)</f>
        <v>Infection neonatale / septicimie neonatale</v>
      </c>
      <c r="FD21" t="str">
        <f>VLOOKUP(Table_Neonatal5[[#This Row],[Diagnosis2]],Table_diagnosis[],2,FALSE)</f>
        <v>Infection neonatale / septicimie neonatale</v>
      </c>
      <c r="FE21" s="4" t="str">
        <f>VLOOKUP(Table_Neonatal5[[#This Row],[DischargeLoc]],Table_DischargeLoc1[],2,FALSE)</f>
        <v>Sortie/maternite</v>
      </c>
      <c r="FF21" s="4" t="str">
        <f>VLOOKUP(Table_Neonatal5[[#This Row],[AdmissionTempLow]],Table_YesNo8[],2,FALSE)</f>
        <v>Non</v>
      </c>
      <c r="FG21" s="4" t="str">
        <f>VLOOKUP(Table_Neonatal5[[#This Row],[BirthWeightLow]],Table_YesNo8[],2,FALSE)</f>
        <v>Non</v>
      </c>
      <c r="FH21" s="4" t="str">
        <f>VLOOKUP(Table_Neonatal5[[#This Row],[GestationalAgeLow]],Table_YesNo8[],2,FALSE)</f>
        <v>Non</v>
      </c>
      <c r="FI21" s="4" t="str">
        <f>VLOOKUP(Table_Neonatal5[[#This Row],[MethRx]],Table_YesNo8[],2,FALSE)</f>
        <v>Non</v>
      </c>
      <c r="FJ21" s="4" t="str">
        <f>VLOOKUP(Table_Neonatal5[[#This Row],[OxygenTherapy]],Table_YesNo8[],2,FALSE)</f>
        <v>Oui</v>
      </c>
      <c r="FK21" s="4" t="str">
        <f>VLOOKUP(Table_Neonatal5[[#This Row],[OxygenMethod]],Table_OxygenMethod6[],2,FALSE)</f>
        <v>canule nasale/mask</v>
      </c>
      <c r="FL21" s="4" t="str">
        <f>VLOOKUP(Table_Neonatal5[[#This Row],[BloodSugarLow]],Table_YesNo8[],2,FALSE)</f>
        <v>Non</v>
      </c>
      <c r="FM21" s="4" t="str">
        <f>VLOOKUP(Table_Neonatal5[[#This Row],[AdmittedFirst48]],Table_YesNo8[],2,FALSE)</f>
        <v>Oui</v>
      </c>
      <c r="FN21" s="4" t="str">
        <f>VLOOKUP(Table_Neonatal5[[#This Row],[Remained2weeks]],Table_YesNo8[],2,FALSE)</f>
        <v>Non</v>
      </c>
      <c r="FO21" s="4" t="str">
        <f>VLOOKUP(Table_Neonatal5[[#This Row],[Antibiotics]],Table_YesNo8[],2,FALSE)</f>
        <v>Oui</v>
      </c>
      <c r="FP21" s="4" t="str">
        <f>VLOOKUP(Table_Neonatal5[[#This Row],[BilirubinMeas]],Table_YesNo8[],2,FALSE)</f>
        <v>Oui</v>
      </c>
      <c r="FQ21" s="4" t="str">
        <f>VLOOKUP(Table_Neonatal5[[#This Row],[Phototherapy]],Table_YesNo8[],2,FALSE)</f>
        <v>Non</v>
      </c>
      <c r="FR21" s="3">
        <f>DATE(2000+Table_Neonatal5[[#This Row],[AdmitYear]],Table_Neonatal5[[#This Row],[AdmitMonth]],Table_Neonatal5[[#This Row],[AdmitDay]])</f>
        <v>42698</v>
      </c>
    </row>
    <row r="22" spans="1:174" x14ac:dyDescent="0.25">
      <c r="A22" t="s">
        <v>210</v>
      </c>
      <c r="B22" s="1">
        <v>0.42638888888888887</v>
      </c>
      <c r="C22" t="s">
        <v>185</v>
      </c>
      <c r="D22">
        <v>26</v>
      </c>
      <c r="E22">
        <v>9</v>
      </c>
      <c r="F22">
        <v>16</v>
      </c>
      <c r="G22">
        <v>0</v>
      </c>
      <c r="H22">
        <v>15</v>
      </c>
      <c r="I22">
        <v>10</v>
      </c>
      <c r="J22">
        <v>16</v>
      </c>
      <c r="K22">
        <v>0</v>
      </c>
      <c r="L22">
        <v>0</v>
      </c>
      <c r="M22">
        <v>0</v>
      </c>
      <c r="N22">
        <v>2500</v>
      </c>
      <c r="O22">
        <v>0</v>
      </c>
      <c r="P22">
        <v>0</v>
      </c>
      <c r="R22">
        <v>0</v>
      </c>
      <c r="T22" s="2">
        <v>0.91319444444444442</v>
      </c>
      <c r="U22">
        <v>0</v>
      </c>
      <c r="V22">
        <v>19</v>
      </c>
      <c r="W22">
        <v>0</v>
      </c>
      <c r="X22">
        <v>3</v>
      </c>
      <c r="Y22">
        <v>0</v>
      </c>
      <c r="AB22">
        <v>1</v>
      </c>
      <c r="AD22">
        <v>20</v>
      </c>
      <c r="AE22">
        <v>10</v>
      </c>
      <c r="AF22">
        <v>16</v>
      </c>
      <c r="AG22">
        <v>0</v>
      </c>
      <c r="AH22">
        <v>25</v>
      </c>
      <c r="AI22">
        <v>0</v>
      </c>
      <c r="AJ22">
        <v>1</v>
      </c>
      <c r="AK22">
        <v>2650</v>
      </c>
      <c r="AL22">
        <v>0</v>
      </c>
      <c r="AM22">
        <v>17</v>
      </c>
      <c r="AN22" s="2">
        <v>0.91319444444444442</v>
      </c>
      <c r="AO22">
        <v>0</v>
      </c>
      <c r="AP22">
        <v>15</v>
      </c>
      <c r="AQ22">
        <v>10</v>
      </c>
      <c r="AR22">
        <v>16</v>
      </c>
      <c r="AS22">
        <v>0</v>
      </c>
      <c r="AT22">
        <v>0</v>
      </c>
      <c r="AU22" s="1"/>
      <c r="AV22">
        <v>0</v>
      </c>
      <c r="AX22">
        <v>0</v>
      </c>
      <c r="AZ22">
        <v>0</v>
      </c>
      <c r="BA22">
        <v>0</v>
      </c>
      <c r="BF22">
        <v>0</v>
      </c>
      <c r="BG22" s="2"/>
      <c r="BH22">
        <v>0</v>
      </c>
      <c r="BL22">
        <v>0</v>
      </c>
      <c r="BM22" s="1"/>
      <c r="BN22">
        <v>0</v>
      </c>
      <c r="BP22" s="3"/>
      <c r="BQ22">
        <v>0</v>
      </c>
      <c r="BR22" s="3"/>
      <c r="BS22">
        <v>0</v>
      </c>
      <c r="BT22">
        <v>0</v>
      </c>
      <c r="BU22">
        <v>0</v>
      </c>
      <c r="DZ22">
        <v>1</v>
      </c>
      <c r="EA22">
        <v>17</v>
      </c>
      <c r="EB22">
        <v>10</v>
      </c>
      <c r="EC22">
        <v>16</v>
      </c>
      <c r="ED22">
        <v>0</v>
      </c>
      <c r="EE22">
        <v>125</v>
      </c>
      <c r="EF22">
        <v>2</v>
      </c>
      <c r="EG22">
        <v>7</v>
      </c>
      <c r="EH22">
        <v>1</v>
      </c>
      <c r="EM22">
        <v>0</v>
      </c>
      <c r="ES22">
        <v>0</v>
      </c>
      <c r="ET22">
        <v>0</v>
      </c>
      <c r="EV22" t="s">
        <v>189</v>
      </c>
      <c r="EW22">
        <v>11</v>
      </c>
      <c r="EX22">
        <v>11</v>
      </c>
      <c r="EY22">
        <v>16</v>
      </c>
      <c r="EZ22" s="1">
        <v>0.43125000000000002</v>
      </c>
      <c r="FA22" t="str">
        <f>VLOOKUP(Table_Neonatal5[[#This Row],[Gender]],Table_Gender2[],2,FALSE)</f>
        <v>masculin</v>
      </c>
      <c r="FB22" t="e">
        <f>VLOOKUP(Table_Neonatal5[[#This Row],[PretermBy]],Table_PretermBy7[],2,FALSE)</f>
        <v>#N/A</v>
      </c>
      <c r="FC22" t="str">
        <f>VLOOKUP(Table_Neonatal5[[#This Row],[Diagnosis1]],Table_diagnosis[],2,FALSE)</f>
        <v>Infection neonatale / septicimie neonatale</v>
      </c>
      <c r="FD22" t="e">
        <f>VLOOKUP(Table_Neonatal5[[#This Row],[Diagnosis2]],Table_diagnosis[],2,FALSE)</f>
        <v>#N/A</v>
      </c>
      <c r="FE22" s="4" t="str">
        <f>VLOOKUP(Table_Neonatal5[[#This Row],[DischargeLoc]],Table_DischargeLoc1[],2,FALSE)</f>
        <v>Sortie/maternite</v>
      </c>
      <c r="FF22" s="4" t="str">
        <f>VLOOKUP(Table_Neonatal5[[#This Row],[AdmissionTempLow]],Table_YesNo8[],2,FALSE)</f>
        <v>Non</v>
      </c>
      <c r="FG22" s="4" t="str">
        <f>VLOOKUP(Table_Neonatal5[[#This Row],[BirthWeightLow]],Table_YesNo8[],2,FALSE)</f>
        <v>Non</v>
      </c>
      <c r="FH22" s="4" t="str">
        <f>VLOOKUP(Table_Neonatal5[[#This Row],[GestationalAgeLow]],Table_YesNo8[],2,FALSE)</f>
        <v>Non</v>
      </c>
      <c r="FI22" s="4" t="str">
        <f>VLOOKUP(Table_Neonatal5[[#This Row],[MethRx]],Table_YesNo8[],2,FALSE)</f>
        <v>Non</v>
      </c>
      <c r="FJ22" s="4" t="str">
        <f>VLOOKUP(Table_Neonatal5[[#This Row],[OxygenTherapy]],Table_YesNo8[],2,FALSE)</f>
        <v>Non</v>
      </c>
      <c r="FK22" s="4" t="e">
        <f>VLOOKUP(Table_Neonatal5[[#This Row],[OxygenMethod]],Table_OxygenMethod6[],2,FALSE)</f>
        <v>#N/A</v>
      </c>
      <c r="FL22" s="4" t="str">
        <f>VLOOKUP(Table_Neonatal5[[#This Row],[BloodSugarLow]],Table_YesNo8[],2,FALSE)</f>
        <v>Non</v>
      </c>
      <c r="FM22" s="4" t="str">
        <f>VLOOKUP(Table_Neonatal5[[#This Row],[AdmittedFirst48]],Table_YesNo8[],2,FALSE)</f>
        <v>Non</v>
      </c>
      <c r="FN22" s="4" t="str">
        <f>VLOOKUP(Table_Neonatal5[[#This Row],[Remained2weeks]],Table_YesNo8[],2,FALSE)</f>
        <v>Non</v>
      </c>
      <c r="FO22" s="4" t="str">
        <f>VLOOKUP(Table_Neonatal5[[#This Row],[Antibiotics]],Table_YesNo8[],2,FALSE)</f>
        <v>Oui</v>
      </c>
      <c r="FP22" s="4" t="str">
        <f>VLOOKUP(Table_Neonatal5[[#This Row],[BilirubinMeas]],Table_YesNo8[],2,FALSE)</f>
        <v>Non</v>
      </c>
      <c r="FQ22" s="4" t="str">
        <f>VLOOKUP(Table_Neonatal5[[#This Row],[Phototherapy]],Table_YesNo8[],2,FALSE)</f>
        <v>Non</v>
      </c>
      <c r="FR22" s="3">
        <f>DATE(2000+Table_Neonatal5[[#This Row],[AdmitYear]],Table_Neonatal5[[#This Row],[AdmitMonth]],Table_Neonatal5[[#This Row],[AdmitDay]])</f>
        <v>42658</v>
      </c>
    </row>
    <row r="23" spans="1:174" x14ac:dyDescent="0.25">
      <c r="A23" t="s">
        <v>211</v>
      </c>
      <c r="B23" s="1">
        <v>0.48819444444444443</v>
      </c>
      <c r="C23" t="s">
        <v>185</v>
      </c>
      <c r="D23">
        <v>27</v>
      </c>
      <c r="E23">
        <v>12</v>
      </c>
      <c r="F23">
        <v>16</v>
      </c>
      <c r="G23">
        <v>0</v>
      </c>
      <c r="H23">
        <v>27</v>
      </c>
      <c r="I23">
        <v>12</v>
      </c>
      <c r="J23">
        <v>16</v>
      </c>
      <c r="K23">
        <v>0</v>
      </c>
      <c r="L23">
        <v>0</v>
      </c>
      <c r="M23">
        <v>0</v>
      </c>
      <c r="N23">
        <v>2500</v>
      </c>
      <c r="O23">
        <v>0</v>
      </c>
      <c r="P23">
        <v>0</v>
      </c>
      <c r="R23">
        <v>0</v>
      </c>
      <c r="T23" s="2">
        <v>0.88888888888888884</v>
      </c>
      <c r="U23">
        <v>0</v>
      </c>
      <c r="V23">
        <v>0</v>
      </c>
      <c r="W23">
        <v>0</v>
      </c>
      <c r="X23">
        <v>4</v>
      </c>
      <c r="Y23">
        <v>0</v>
      </c>
      <c r="AB23">
        <v>1</v>
      </c>
      <c r="AD23">
        <v>5</v>
      </c>
      <c r="AE23">
        <v>1</v>
      </c>
      <c r="AF23">
        <v>17</v>
      </c>
      <c r="AG23">
        <v>0</v>
      </c>
      <c r="AH23">
        <v>9</v>
      </c>
      <c r="AI23">
        <v>0</v>
      </c>
      <c r="AJ23">
        <v>1</v>
      </c>
      <c r="AK23">
        <v>1850</v>
      </c>
      <c r="AL23">
        <v>0</v>
      </c>
      <c r="AM23">
        <v>18</v>
      </c>
      <c r="AN23" s="2">
        <v>0.88888888888888884</v>
      </c>
      <c r="AO23">
        <v>0</v>
      </c>
      <c r="AP23">
        <v>27</v>
      </c>
      <c r="AQ23">
        <v>12</v>
      </c>
      <c r="AR23">
        <v>16</v>
      </c>
      <c r="AS23">
        <v>0</v>
      </c>
      <c r="AT23">
        <v>0</v>
      </c>
      <c r="AU23" s="1"/>
      <c r="AV23">
        <v>0</v>
      </c>
      <c r="AX23">
        <v>0</v>
      </c>
      <c r="AZ23">
        <v>0</v>
      </c>
      <c r="BA23">
        <v>1</v>
      </c>
      <c r="BB23">
        <v>1</v>
      </c>
      <c r="BC23">
        <v>27</v>
      </c>
      <c r="BD23">
        <v>12</v>
      </c>
      <c r="BE23">
        <v>16</v>
      </c>
      <c r="BF23">
        <v>0</v>
      </c>
      <c r="BG23" s="2">
        <v>0.95833333333333337</v>
      </c>
      <c r="BH23">
        <v>0</v>
      </c>
      <c r="BI23">
        <v>28</v>
      </c>
      <c r="BJ23">
        <v>12</v>
      </c>
      <c r="BK23">
        <v>16</v>
      </c>
      <c r="BL23">
        <v>0</v>
      </c>
      <c r="BM23" s="1">
        <v>0.375</v>
      </c>
      <c r="BN23">
        <v>0</v>
      </c>
      <c r="BO23">
        <v>0</v>
      </c>
      <c r="BP23" s="3"/>
      <c r="BQ23">
        <v>0</v>
      </c>
      <c r="BR23" s="3"/>
      <c r="BS23">
        <v>0</v>
      </c>
      <c r="BT23">
        <v>1</v>
      </c>
      <c r="BU23">
        <v>0</v>
      </c>
      <c r="DZ23">
        <v>1</v>
      </c>
      <c r="EA23">
        <v>27</v>
      </c>
      <c r="EB23">
        <v>12</v>
      </c>
      <c r="EC23">
        <v>16</v>
      </c>
      <c r="ED23">
        <v>0</v>
      </c>
      <c r="EE23">
        <v>102.5</v>
      </c>
      <c r="EF23">
        <v>2</v>
      </c>
      <c r="EG23">
        <v>6.15</v>
      </c>
      <c r="EH23">
        <v>1</v>
      </c>
      <c r="EM23">
        <v>0</v>
      </c>
      <c r="ES23">
        <v>0</v>
      </c>
      <c r="ET23">
        <v>1</v>
      </c>
      <c r="EV23" t="s">
        <v>189</v>
      </c>
      <c r="EW23">
        <v>2</v>
      </c>
      <c r="EX23">
        <v>2</v>
      </c>
      <c r="EY23">
        <v>17</v>
      </c>
      <c r="EZ23" s="1">
        <v>0.49305555555555558</v>
      </c>
      <c r="FA23" t="str">
        <f>VLOOKUP(Table_Neonatal5[[#This Row],[Gender]],Table_Gender2[],2,FALSE)</f>
        <v>masculin</v>
      </c>
      <c r="FB23" t="e">
        <f>VLOOKUP(Table_Neonatal5[[#This Row],[PretermBy]],Table_PretermBy7[],2,FALSE)</f>
        <v>#N/A</v>
      </c>
      <c r="FC23" t="str">
        <f>VLOOKUP(Table_Neonatal5[[#This Row],[Diagnosis1]],Table_diagnosis[],2,FALSE)</f>
        <v>Detresse respiratoire</v>
      </c>
      <c r="FD23" t="e">
        <f>VLOOKUP(Table_Neonatal5[[#This Row],[Diagnosis2]],Table_diagnosis[],2,FALSE)</f>
        <v>#N/A</v>
      </c>
      <c r="FE23" s="4" t="str">
        <f>VLOOKUP(Table_Neonatal5[[#This Row],[DischargeLoc]],Table_DischargeLoc1[],2,FALSE)</f>
        <v>Sortie/maternite</v>
      </c>
      <c r="FF23" s="4" t="str">
        <f>VLOOKUP(Table_Neonatal5[[#This Row],[AdmissionTempLow]],Table_YesNo8[],2,FALSE)</f>
        <v>Non</v>
      </c>
      <c r="FG23" s="4" t="str">
        <f>VLOOKUP(Table_Neonatal5[[#This Row],[BirthWeightLow]],Table_YesNo8[],2,FALSE)</f>
        <v>Non</v>
      </c>
      <c r="FH23" s="4" t="str">
        <f>VLOOKUP(Table_Neonatal5[[#This Row],[GestationalAgeLow]],Table_YesNo8[],2,FALSE)</f>
        <v>Non</v>
      </c>
      <c r="FI23" s="4" t="str">
        <f>VLOOKUP(Table_Neonatal5[[#This Row],[MethRx]],Table_YesNo8[],2,FALSE)</f>
        <v>Non</v>
      </c>
      <c r="FJ23" s="4" t="str">
        <f>VLOOKUP(Table_Neonatal5[[#This Row],[OxygenTherapy]],Table_YesNo8[],2,FALSE)</f>
        <v>Oui</v>
      </c>
      <c r="FK23" s="4" t="str">
        <f>VLOOKUP(Table_Neonatal5[[#This Row],[OxygenMethod]],Table_OxygenMethod6[],2,FALSE)</f>
        <v>canule nasale/mask</v>
      </c>
      <c r="FL23" s="4" t="str">
        <f>VLOOKUP(Table_Neonatal5[[#This Row],[BloodSugarLow]],Table_YesNo8[],2,FALSE)</f>
        <v>Non</v>
      </c>
      <c r="FM23" s="4" t="str">
        <f>VLOOKUP(Table_Neonatal5[[#This Row],[AdmittedFirst48]],Table_YesNo8[],2,FALSE)</f>
        <v>Oui</v>
      </c>
      <c r="FN23" s="4" t="str">
        <f>VLOOKUP(Table_Neonatal5[[#This Row],[Remained2weeks]],Table_YesNo8[],2,FALSE)</f>
        <v>Non</v>
      </c>
      <c r="FO23" s="4" t="str">
        <f>VLOOKUP(Table_Neonatal5[[#This Row],[Antibiotics]],Table_YesNo8[],2,FALSE)</f>
        <v>Oui</v>
      </c>
      <c r="FP23" s="4" t="str">
        <f>VLOOKUP(Table_Neonatal5[[#This Row],[BilirubinMeas]],Table_YesNo8[],2,FALSE)</f>
        <v>Non</v>
      </c>
      <c r="FQ23" s="4" t="str">
        <f>VLOOKUP(Table_Neonatal5[[#This Row],[Phototherapy]],Table_YesNo8[],2,FALSE)</f>
        <v>Oui</v>
      </c>
      <c r="FR23" s="3">
        <f>DATE(2000+Table_Neonatal5[[#This Row],[AdmitYear]],Table_Neonatal5[[#This Row],[AdmitMonth]],Table_Neonatal5[[#This Row],[AdmitDay]])</f>
        <v>42731</v>
      </c>
    </row>
    <row r="24" spans="1:174" x14ac:dyDescent="0.25">
      <c r="A24" t="s">
        <v>212</v>
      </c>
      <c r="B24" s="1">
        <v>0.4597222222222222</v>
      </c>
      <c r="C24" t="s">
        <v>185</v>
      </c>
      <c r="D24">
        <v>16</v>
      </c>
      <c r="E24">
        <v>3</v>
      </c>
      <c r="F24">
        <v>17</v>
      </c>
      <c r="G24">
        <v>0</v>
      </c>
      <c r="H24">
        <v>17</v>
      </c>
      <c r="I24">
        <v>3</v>
      </c>
      <c r="J24">
        <v>17</v>
      </c>
      <c r="K24">
        <v>0</v>
      </c>
      <c r="L24">
        <v>1</v>
      </c>
      <c r="M24">
        <v>0</v>
      </c>
      <c r="N24">
        <v>3300</v>
      </c>
      <c r="O24">
        <v>0</v>
      </c>
      <c r="R24">
        <v>0</v>
      </c>
      <c r="T24" s="2">
        <v>0.74305555555555558</v>
      </c>
      <c r="U24">
        <v>0</v>
      </c>
      <c r="V24">
        <v>1</v>
      </c>
      <c r="W24">
        <v>0</v>
      </c>
      <c r="X24">
        <v>3</v>
      </c>
      <c r="Y24">
        <v>0</v>
      </c>
      <c r="AA24">
        <v>12</v>
      </c>
      <c r="AB24">
        <v>0</v>
      </c>
      <c r="AC24" t="s">
        <v>213</v>
      </c>
      <c r="AD24">
        <v>20</v>
      </c>
      <c r="AE24">
        <v>3</v>
      </c>
      <c r="AF24">
        <v>17</v>
      </c>
      <c r="AG24">
        <v>0</v>
      </c>
      <c r="AH24">
        <v>4</v>
      </c>
      <c r="AI24">
        <v>0</v>
      </c>
      <c r="AJ24">
        <v>4</v>
      </c>
      <c r="AL24">
        <v>1</v>
      </c>
      <c r="AM24">
        <v>27</v>
      </c>
      <c r="AN24" s="2">
        <v>0.74305555555555558</v>
      </c>
      <c r="AO24">
        <v>0</v>
      </c>
      <c r="AP24">
        <v>17</v>
      </c>
      <c r="AQ24">
        <v>3</v>
      </c>
      <c r="AR24">
        <v>17</v>
      </c>
      <c r="AS24">
        <v>0</v>
      </c>
      <c r="AT24">
        <v>0</v>
      </c>
      <c r="AU24" s="1"/>
      <c r="AV24">
        <v>0</v>
      </c>
      <c r="AX24">
        <v>0</v>
      </c>
      <c r="AZ24">
        <v>0</v>
      </c>
      <c r="BA24">
        <v>1</v>
      </c>
      <c r="BB24">
        <v>2</v>
      </c>
      <c r="BC24">
        <v>17</v>
      </c>
      <c r="BD24">
        <v>3</v>
      </c>
      <c r="BE24">
        <v>17</v>
      </c>
      <c r="BF24">
        <v>0</v>
      </c>
      <c r="BG24" s="2">
        <v>0.59375</v>
      </c>
      <c r="BH24">
        <v>0</v>
      </c>
      <c r="BI24">
        <v>20</v>
      </c>
      <c r="BJ24">
        <v>3</v>
      </c>
      <c r="BK24">
        <v>17</v>
      </c>
      <c r="BL24">
        <v>0</v>
      </c>
      <c r="BM24" s="1">
        <v>0.61458333333333337</v>
      </c>
      <c r="BN24">
        <v>0</v>
      </c>
      <c r="BO24">
        <v>0</v>
      </c>
      <c r="BP24" s="3"/>
      <c r="BQ24">
        <v>0</v>
      </c>
      <c r="BR24" s="3"/>
      <c r="BS24">
        <v>0</v>
      </c>
      <c r="BT24">
        <v>1</v>
      </c>
      <c r="BU24">
        <v>0</v>
      </c>
      <c r="DZ24">
        <v>1</v>
      </c>
      <c r="EA24">
        <v>17</v>
      </c>
      <c r="EB24">
        <v>3</v>
      </c>
      <c r="EC24">
        <v>17</v>
      </c>
      <c r="ED24">
        <v>0</v>
      </c>
      <c r="EE24">
        <v>165</v>
      </c>
      <c r="EF24">
        <v>2</v>
      </c>
      <c r="EG24">
        <v>16</v>
      </c>
      <c r="EH24">
        <v>1</v>
      </c>
      <c r="EI24">
        <v>150</v>
      </c>
      <c r="EJ24">
        <v>3</v>
      </c>
      <c r="EM24">
        <v>0</v>
      </c>
      <c r="ES24">
        <v>0</v>
      </c>
      <c r="ET24">
        <v>0</v>
      </c>
      <c r="EV24" t="s">
        <v>189</v>
      </c>
      <c r="EW24">
        <v>4</v>
      </c>
      <c r="EX24">
        <v>4</v>
      </c>
      <c r="EY24">
        <v>17</v>
      </c>
      <c r="EZ24" s="1">
        <v>0.46458333333333335</v>
      </c>
      <c r="FA24" t="str">
        <f>VLOOKUP(Table_Neonatal5[[#This Row],[Gender]],Table_Gender2[],2,FALSE)</f>
        <v>feminin</v>
      </c>
      <c r="FB24" t="e">
        <f>VLOOKUP(Table_Neonatal5[[#This Row],[PretermBy]],Table_PretermBy7[],2,FALSE)</f>
        <v>#N/A</v>
      </c>
      <c r="FC24" t="str">
        <f>VLOOKUP(Table_Neonatal5[[#This Row],[Diagnosis1]],Table_diagnosis[],2,FALSE)</f>
        <v>Infection neonatale / septicimie neonatale</v>
      </c>
      <c r="FD24" t="str">
        <f>VLOOKUP(Table_Neonatal5[[#This Row],[Diagnosis2]],Table_diagnosis[],2,FALSE)</f>
        <v>Autre diagnostic</v>
      </c>
      <c r="FE24" s="4" t="str">
        <f>VLOOKUP(Table_Neonatal5[[#This Row],[DischargeLoc]],Table_DischargeLoc1[],2,FALSE)</f>
        <v>decede</v>
      </c>
      <c r="FF24" s="4" t="str">
        <f>VLOOKUP(Table_Neonatal5[[#This Row],[AdmissionTempLow]],Table_YesNo8[],2,FALSE)</f>
        <v>Non</v>
      </c>
      <c r="FG24" s="4" t="str">
        <f>VLOOKUP(Table_Neonatal5[[#This Row],[BirthWeightLow]],Table_YesNo8[],2,FALSE)</f>
        <v>Non</v>
      </c>
      <c r="FH24" s="4" t="str">
        <f>VLOOKUP(Table_Neonatal5[[#This Row],[GestationalAgeLow]],Table_YesNo8[],2,FALSE)</f>
        <v>Non</v>
      </c>
      <c r="FI24" s="4" t="str">
        <f>VLOOKUP(Table_Neonatal5[[#This Row],[MethRx]],Table_YesNo8[],2,FALSE)</f>
        <v>Non</v>
      </c>
      <c r="FJ24" s="4" t="str">
        <f>VLOOKUP(Table_Neonatal5[[#This Row],[OxygenTherapy]],Table_YesNo8[],2,FALSE)</f>
        <v>Oui</v>
      </c>
      <c r="FK24" s="4" t="str">
        <f>VLOOKUP(Table_Neonatal5[[#This Row],[OxygenMethod]],Table_OxygenMethod6[],2,FALSE)</f>
        <v>CPAP</v>
      </c>
      <c r="FL24" s="4" t="str">
        <f>VLOOKUP(Table_Neonatal5[[#This Row],[BloodSugarLow]],Table_YesNo8[],2,FALSE)</f>
        <v>Non</v>
      </c>
      <c r="FM24" s="4" t="str">
        <f>VLOOKUP(Table_Neonatal5[[#This Row],[AdmittedFirst48]],Table_YesNo8[],2,FALSE)</f>
        <v>Oui</v>
      </c>
      <c r="FN24" s="4" t="str">
        <f>VLOOKUP(Table_Neonatal5[[#This Row],[Remained2weeks]],Table_YesNo8[],2,FALSE)</f>
        <v>Non</v>
      </c>
      <c r="FO24" s="4" t="str">
        <f>VLOOKUP(Table_Neonatal5[[#This Row],[Antibiotics]],Table_YesNo8[],2,FALSE)</f>
        <v>Oui</v>
      </c>
      <c r="FP24" s="4" t="str">
        <f>VLOOKUP(Table_Neonatal5[[#This Row],[BilirubinMeas]],Table_YesNo8[],2,FALSE)</f>
        <v>Non</v>
      </c>
      <c r="FQ24" s="4" t="str">
        <f>VLOOKUP(Table_Neonatal5[[#This Row],[Phototherapy]],Table_YesNo8[],2,FALSE)</f>
        <v>Non</v>
      </c>
      <c r="FR24" s="3">
        <f>DATE(2000+Table_Neonatal5[[#This Row],[AdmitYear]],Table_Neonatal5[[#This Row],[AdmitMonth]],Table_Neonatal5[[#This Row],[AdmitDay]])</f>
        <v>42811</v>
      </c>
    </row>
    <row r="25" spans="1:174" x14ac:dyDescent="0.25">
      <c r="A25" t="s">
        <v>214</v>
      </c>
      <c r="B25" s="1">
        <v>0.45833333333333331</v>
      </c>
      <c r="C25" t="s">
        <v>185</v>
      </c>
      <c r="D25">
        <v>10</v>
      </c>
      <c r="E25">
        <v>2</v>
      </c>
      <c r="F25">
        <v>17</v>
      </c>
      <c r="G25">
        <v>0</v>
      </c>
      <c r="H25">
        <v>12</v>
      </c>
      <c r="I25">
        <v>2</v>
      </c>
      <c r="J25">
        <v>17</v>
      </c>
      <c r="K25">
        <v>0</v>
      </c>
      <c r="L25">
        <v>1</v>
      </c>
      <c r="M25">
        <v>0</v>
      </c>
      <c r="N25">
        <v>3500</v>
      </c>
      <c r="O25">
        <v>0</v>
      </c>
      <c r="P25">
        <v>0</v>
      </c>
      <c r="R25">
        <v>0</v>
      </c>
      <c r="T25" s="2">
        <v>0.77083333333333337</v>
      </c>
      <c r="U25">
        <v>0</v>
      </c>
      <c r="V25">
        <v>1</v>
      </c>
      <c r="W25">
        <v>0</v>
      </c>
      <c r="X25">
        <v>3</v>
      </c>
      <c r="Y25">
        <v>0</v>
      </c>
      <c r="AB25">
        <v>1</v>
      </c>
      <c r="AD25">
        <v>20</v>
      </c>
      <c r="AE25">
        <v>2</v>
      </c>
      <c r="AF25">
        <v>17</v>
      </c>
      <c r="AG25">
        <v>0</v>
      </c>
      <c r="AH25">
        <v>10</v>
      </c>
      <c r="AI25">
        <v>0</v>
      </c>
      <c r="AJ25">
        <v>1</v>
      </c>
      <c r="AK25">
        <v>3400</v>
      </c>
      <c r="AL25">
        <v>0</v>
      </c>
      <c r="AM25">
        <v>16</v>
      </c>
      <c r="AN25" s="2">
        <v>0.77083333333333337</v>
      </c>
      <c r="AO25">
        <v>0</v>
      </c>
      <c r="AP25">
        <v>12</v>
      </c>
      <c r="AQ25">
        <v>2</v>
      </c>
      <c r="AR25">
        <v>17</v>
      </c>
      <c r="AS25">
        <v>0</v>
      </c>
      <c r="AT25">
        <v>0</v>
      </c>
      <c r="AU25" s="1"/>
      <c r="AV25">
        <v>0</v>
      </c>
      <c r="AX25">
        <v>0</v>
      </c>
      <c r="AZ25">
        <v>0</v>
      </c>
      <c r="BA25">
        <v>1</v>
      </c>
      <c r="BB25">
        <v>1</v>
      </c>
      <c r="BC25">
        <v>12</v>
      </c>
      <c r="BD25">
        <v>2</v>
      </c>
      <c r="BE25">
        <v>17</v>
      </c>
      <c r="BF25">
        <v>0</v>
      </c>
      <c r="BG25" s="2">
        <v>0.77083333333333337</v>
      </c>
      <c r="BH25">
        <v>0</v>
      </c>
      <c r="BI25">
        <v>13</v>
      </c>
      <c r="BJ25">
        <v>2</v>
      </c>
      <c r="BK25">
        <v>17</v>
      </c>
      <c r="BL25">
        <v>0</v>
      </c>
      <c r="BM25" s="1">
        <v>0.375</v>
      </c>
      <c r="BN25">
        <v>0</v>
      </c>
      <c r="BO25">
        <v>0</v>
      </c>
      <c r="BP25" s="3"/>
      <c r="BQ25">
        <v>0</v>
      </c>
      <c r="BR25" s="3"/>
      <c r="BS25">
        <v>0</v>
      </c>
      <c r="BT25">
        <v>1</v>
      </c>
      <c r="BU25">
        <v>0</v>
      </c>
      <c r="DZ25">
        <v>1</v>
      </c>
      <c r="EA25">
        <v>11</v>
      </c>
      <c r="EB25">
        <v>2</v>
      </c>
      <c r="EC25">
        <v>17</v>
      </c>
      <c r="ED25">
        <v>0</v>
      </c>
      <c r="EE25">
        <v>150</v>
      </c>
      <c r="EF25">
        <v>2</v>
      </c>
      <c r="EG25">
        <v>15</v>
      </c>
      <c r="EH25">
        <v>1</v>
      </c>
      <c r="EM25">
        <v>0</v>
      </c>
      <c r="ES25">
        <v>0</v>
      </c>
      <c r="ET25">
        <v>0</v>
      </c>
      <c r="EV25" t="s">
        <v>189</v>
      </c>
      <c r="EW25">
        <v>27</v>
      </c>
      <c r="EX25">
        <v>3</v>
      </c>
      <c r="EY25">
        <v>17</v>
      </c>
      <c r="EZ25" s="1">
        <v>0.46319444444444446</v>
      </c>
      <c r="FA25" t="str">
        <f>VLOOKUP(Table_Neonatal5[[#This Row],[Gender]],Table_Gender2[],2,FALSE)</f>
        <v>feminin</v>
      </c>
      <c r="FB25" t="e">
        <f>VLOOKUP(Table_Neonatal5[[#This Row],[PretermBy]],Table_PretermBy7[],2,FALSE)</f>
        <v>#N/A</v>
      </c>
      <c r="FC25" t="str">
        <f>VLOOKUP(Table_Neonatal5[[#This Row],[Diagnosis1]],Table_diagnosis[],2,FALSE)</f>
        <v>Infection neonatale / septicimie neonatale</v>
      </c>
      <c r="FD25" t="e">
        <f>VLOOKUP(Table_Neonatal5[[#This Row],[Diagnosis2]],Table_diagnosis[],2,FALSE)</f>
        <v>#N/A</v>
      </c>
      <c r="FE25" s="4" t="str">
        <f>VLOOKUP(Table_Neonatal5[[#This Row],[DischargeLoc]],Table_DischargeLoc1[],2,FALSE)</f>
        <v>Sortie/maternite</v>
      </c>
      <c r="FF25" s="4" t="str">
        <f>VLOOKUP(Table_Neonatal5[[#This Row],[AdmissionTempLow]],Table_YesNo8[],2,FALSE)</f>
        <v>Non</v>
      </c>
      <c r="FG25" s="4" t="str">
        <f>VLOOKUP(Table_Neonatal5[[#This Row],[BirthWeightLow]],Table_YesNo8[],2,FALSE)</f>
        <v>Non</v>
      </c>
      <c r="FH25" s="4" t="str">
        <f>VLOOKUP(Table_Neonatal5[[#This Row],[GestationalAgeLow]],Table_YesNo8[],2,FALSE)</f>
        <v>Non</v>
      </c>
      <c r="FI25" s="4" t="str">
        <f>VLOOKUP(Table_Neonatal5[[#This Row],[MethRx]],Table_YesNo8[],2,FALSE)</f>
        <v>Non</v>
      </c>
      <c r="FJ25" s="4" t="str">
        <f>VLOOKUP(Table_Neonatal5[[#This Row],[OxygenTherapy]],Table_YesNo8[],2,FALSE)</f>
        <v>Oui</v>
      </c>
      <c r="FK25" s="4" t="str">
        <f>VLOOKUP(Table_Neonatal5[[#This Row],[OxygenMethod]],Table_OxygenMethod6[],2,FALSE)</f>
        <v>canule nasale/mask</v>
      </c>
      <c r="FL25" s="4" t="str">
        <f>VLOOKUP(Table_Neonatal5[[#This Row],[BloodSugarLow]],Table_YesNo8[],2,FALSE)</f>
        <v>Non</v>
      </c>
      <c r="FM25" s="4" t="str">
        <f>VLOOKUP(Table_Neonatal5[[#This Row],[AdmittedFirst48]],Table_YesNo8[],2,FALSE)</f>
        <v>Oui</v>
      </c>
      <c r="FN25" s="4" t="str">
        <f>VLOOKUP(Table_Neonatal5[[#This Row],[Remained2weeks]],Table_YesNo8[],2,FALSE)</f>
        <v>Non</v>
      </c>
      <c r="FO25" s="4" t="str">
        <f>VLOOKUP(Table_Neonatal5[[#This Row],[Antibiotics]],Table_YesNo8[],2,FALSE)</f>
        <v>Oui</v>
      </c>
      <c r="FP25" s="4" t="str">
        <f>VLOOKUP(Table_Neonatal5[[#This Row],[BilirubinMeas]],Table_YesNo8[],2,FALSE)</f>
        <v>Non</v>
      </c>
      <c r="FQ25" s="4" t="str">
        <f>VLOOKUP(Table_Neonatal5[[#This Row],[Phototherapy]],Table_YesNo8[],2,FALSE)</f>
        <v>Non</v>
      </c>
      <c r="FR25" s="3">
        <f>DATE(2000+Table_Neonatal5[[#This Row],[AdmitYear]],Table_Neonatal5[[#This Row],[AdmitMonth]],Table_Neonatal5[[#This Row],[AdmitDay]])</f>
        <v>42778</v>
      </c>
    </row>
    <row r="26" spans="1:174" x14ac:dyDescent="0.25">
      <c r="A26" t="s">
        <v>215</v>
      </c>
      <c r="B26" s="1">
        <v>0.42569444444444443</v>
      </c>
      <c r="C26" t="s">
        <v>185</v>
      </c>
      <c r="D26">
        <v>23</v>
      </c>
      <c r="E26">
        <v>12</v>
      </c>
      <c r="F26">
        <v>16</v>
      </c>
      <c r="G26">
        <v>0</v>
      </c>
      <c r="H26">
        <v>5</v>
      </c>
      <c r="I26">
        <v>1</v>
      </c>
      <c r="J26">
        <v>17</v>
      </c>
      <c r="K26">
        <v>0</v>
      </c>
      <c r="L26">
        <v>0</v>
      </c>
      <c r="M26">
        <v>0</v>
      </c>
      <c r="N26">
        <v>3700</v>
      </c>
      <c r="O26">
        <v>0</v>
      </c>
      <c r="P26">
        <v>0</v>
      </c>
      <c r="R26">
        <v>0</v>
      </c>
      <c r="T26" s="2">
        <v>0.16666666666666666</v>
      </c>
      <c r="U26">
        <v>0</v>
      </c>
      <c r="V26">
        <v>13</v>
      </c>
      <c r="W26">
        <v>0</v>
      </c>
      <c r="X26">
        <v>12</v>
      </c>
      <c r="Y26">
        <v>0</v>
      </c>
      <c r="Z26" t="s">
        <v>216</v>
      </c>
      <c r="AA26">
        <v>12</v>
      </c>
      <c r="AB26">
        <v>0</v>
      </c>
      <c r="AC26" t="s">
        <v>217</v>
      </c>
      <c r="AD26">
        <v>16</v>
      </c>
      <c r="AE26">
        <v>1</v>
      </c>
      <c r="AF26">
        <v>17</v>
      </c>
      <c r="AG26">
        <v>0</v>
      </c>
      <c r="AH26">
        <v>25</v>
      </c>
      <c r="AI26">
        <v>0</v>
      </c>
      <c r="AJ26">
        <v>1</v>
      </c>
      <c r="AK26">
        <v>3650</v>
      </c>
      <c r="AL26">
        <v>0</v>
      </c>
      <c r="AM26">
        <v>17</v>
      </c>
      <c r="AN26" s="2">
        <v>0.64930555555555558</v>
      </c>
      <c r="AO26">
        <v>0</v>
      </c>
      <c r="AP26">
        <v>5</v>
      </c>
      <c r="AQ26">
        <v>1</v>
      </c>
      <c r="AR26">
        <v>17</v>
      </c>
      <c r="AS26">
        <v>0</v>
      </c>
      <c r="AT26">
        <v>0</v>
      </c>
      <c r="AU26" s="1"/>
      <c r="AV26">
        <v>0</v>
      </c>
      <c r="AX26">
        <v>0</v>
      </c>
      <c r="AZ26">
        <v>0</v>
      </c>
      <c r="BA26">
        <v>0</v>
      </c>
      <c r="BF26">
        <v>0</v>
      </c>
      <c r="BG26" s="2"/>
      <c r="BH26">
        <v>0</v>
      </c>
      <c r="BL26">
        <v>0</v>
      </c>
      <c r="BM26" s="1"/>
      <c r="BN26">
        <v>0</v>
      </c>
      <c r="BO26">
        <v>0</v>
      </c>
      <c r="BP26" s="3"/>
      <c r="BQ26">
        <v>0</v>
      </c>
      <c r="BR26" s="3"/>
      <c r="BS26">
        <v>0</v>
      </c>
      <c r="BT26">
        <v>1</v>
      </c>
      <c r="BU26">
        <v>0</v>
      </c>
      <c r="DZ26">
        <v>1</v>
      </c>
      <c r="EA26">
        <v>7</v>
      </c>
      <c r="EB26">
        <v>1</v>
      </c>
      <c r="EC26">
        <v>17</v>
      </c>
      <c r="ED26">
        <v>0</v>
      </c>
      <c r="EE26">
        <v>162.5</v>
      </c>
      <c r="EF26">
        <v>2</v>
      </c>
      <c r="EM26">
        <v>0</v>
      </c>
      <c r="ES26">
        <v>0</v>
      </c>
      <c r="ET26">
        <v>0</v>
      </c>
      <c r="EV26" t="s">
        <v>189</v>
      </c>
      <c r="EW26">
        <v>2</v>
      </c>
      <c r="EX26">
        <v>2</v>
      </c>
      <c r="EY26">
        <v>17</v>
      </c>
      <c r="EZ26" s="1">
        <v>0.43055555555555558</v>
      </c>
      <c r="FA26" t="str">
        <f>VLOOKUP(Table_Neonatal5[[#This Row],[Gender]],Table_Gender2[],2,FALSE)</f>
        <v>masculin</v>
      </c>
      <c r="FB26" t="e">
        <f>VLOOKUP(Table_Neonatal5[[#This Row],[PretermBy]],Table_PretermBy7[],2,FALSE)</f>
        <v>#N/A</v>
      </c>
      <c r="FC26" t="str">
        <f>VLOOKUP(Table_Neonatal5[[#This Row],[Diagnosis1]],Table_diagnosis[],2,FALSE)</f>
        <v>Autre diagnostic</v>
      </c>
      <c r="FD26" t="str">
        <f>VLOOKUP(Table_Neonatal5[[#This Row],[Diagnosis2]],Table_diagnosis[],2,FALSE)</f>
        <v>Autre diagnostic</v>
      </c>
      <c r="FE26" s="4" t="str">
        <f>VLOOKUP(Table_Neonatal5[[#This Row],[DischargeLoc]],Table_DischargeLoc1[],2,FALSE)</f>
        <v>Sortie/maternite</v>
      </c>
      <c r="FF26" s="4" t="str">
        <f>VLOOKUP(Table_Neonatal5[[#This Row],[AdmissionTempLow]],Table_YesNo8[],2,FALSE)</f>
        <v>Non</v>
      </c>
      <c r="FG26" s="4" t="str">
        <f>VLOOKUP(Table_Neonatal5[[#This Row],[BirthWeightLow]],Table_YesNo8[],2,FALSE)</f>
        <v>Non</v>
      </c>
      <c r="FH26" s="4" t="str">
        <f>VLOOKUP(Table_Neonatal5[[#This Row],[GestationalAgeLow]],Table_YesNo8[],2,FALSE)</f>
        <v>Non</v>
      </c>
      <c r="FI26" s="4" t="str">
        <f>VLOOKUP(Table_Neonatal5[[#This Row],[MethRx]],Table_YesNo8[],2,FALSE)</f>
        <v>Non</v>
      </c>
      <c r="FJ26" s="4" t="str">
        <f>VLOOKUP(Table_Neonatal5[[#This Row],[OxygenTherapy]],Table_YesNo8[],2,FALSE)</f>
        <v>Non</v>
      </c>
      <c r="FK26" s="4" t="e">
        <f>VLOOKUP(Table_Neonatal5[[#This Row],[OxygenMethod]],Table_OxygenMethod6[],2,FALSE)</f>
        <v>#N/A</v>
      </c>
      <c r="FL26" s="4" t="str">
        <f>VLOOKUP(Table_Neonatal5[[#This Row],[BloodSugarLow]],Table_YesNo8[],2,FALSE)</f>
        <v>Non</v>
      </c>
      <c r="FM26" s="4" t="str">
        <f>VLOOKUP(Table_Neonatal5[[#This Row],[AdmittedFirst48]],Table_YesNo8[],2,FALSE)</f>
        <v>Oui</v>
      </c>
      <c r="FN26" s="4" t="str">
        <f>VLOOKUP(Table_Neonatal5[[#This Row],[Remained2weeks]],Table_YesNo8[],2,FALSE)</f>
        <v>Non</v>
      </c>
      <c r="FO26" s="4" t="str">
        <f>VLOOKUP(Table_Neonatal5[[#This Row],[Antibiotics]],Table_YesNo8[],2,FALSE)</f>
        <v>Oui</v>
      </c>
      <c r="FP26" s="4" t="str">
        <f>VLOOKUP(Table_Neonatal5[[#This Row],[BilirubinMeas]],Table_YesNo8[],2,FALSE)</f>
        <v>Non</v>
      </c>
      <c r="FQ26" s="4" t="str">
        <f>VLOOKUP(Table_Neonatal5[[#This Row],[Phototherapy]],Table_YesNo8[],2,FALSE)</f>
        <v>Non</v>
      </c>
      <c r="FR26" s="3">
        <f>DATE(2000+Table_Neonatal5[[#This Row],[AdmitYear]],Table_Neonatal5[[#This Row],[AdmitMonth]],Table_Neonatal5[[#This Row],[AdmitDay]])</f>
        <v>42740</v>
      </c>
    </row>
    <row r="27" spans="1:174" x14ac:dyDescent="0.25">
      <c r="A27" t="s">
        <v>218</v>
      </c>
      <c r="B27" s="1">
        <v>0.42708333333333331</v>
      </c>
      <c r="C27" t="s">
        <v>185</v>
      </c>
      <c r="D27">
        <v>21</v>
      </c>
      <c r="E27">
        <v>10</v>
      </c>
      <c r="F27">
        <v>16</v>
      </c>
      <c r="G27">
        <v>0</v>
      </c>
      <c r="H27">
        <v>10</v>
      </c>
      <c r="I27">
        <v>11</v>
      </c>
      <c r="J27">
        <v>16</v>
      </c>
      <c r="K27">
        <v>0</v>
      </c>
      <c r="L27">
        <v>1</v>
      </c>
      <c r="M27">
        <v>0</v>
      </c>
      <c r="N27">
        <v>2800</v>
      </c>
      <c r="O27">
        <v>0</v>
      </c>
      <c r="P27">
        <v>0</v>
      </c>
      <c r="R27">
        <v>0</v>
      </c>
      <c r="T27" s="2">
        <v>0.78472222222222221</v>
      </c>
      <c r="U27">
        <v>0</v>
      </c>
      <c r="V27">
        <v>10</v>
      </c>
      <c r="W27">
        <v>0</v>
      </c>
      <c r="X27">
        <v>12</v>
      </c>
      <c r="Y27">
        <v>0</v>
      </c>
      <c r="Z27" t="s">
        <v>188</v>
      </c>
      <c r="AA27">
        <v>12</v>
      </c>
      <c r="AB27">
        <v>0</v>
      </c>
      <c r="AC27" t="s">
        <v>219</v>
      </c>
      <c r="AD27">
        <v>14</v>
      </c>
      <c r="AE27">
        <v>11</v>
      </c>
      <c r="AF27">
        <v>16</v>
      </c>
      <c r="AG27">
        <v>0</v>
      </c>
      <c r="AH27">
        <v>23</v>
      </c>
      <c r="AI27">
        <v>0</v>
      </c>
      <c r="AJ27">
        <v>1</v>
      </c>
      <c r="AK27">
        <v>2500</v>
      </c>
      <c r="AL27">
        <v>0</v>
      </c>
      <c r="AM27">
        <v>17</v>
      </c>
      <c r="AN27" s="2">
        <v>0.78472222222222221</v>
      </c>
      <c r="AO27">
        <v>0</v>
      </c>
      <c r="AP27">
        <v>21</v>
      </c>
      <c r="AQ27">
        <v>10</v>
      </c>
      <c r="AR27">
        <v>16</v>
      </c>
      <c r="AS27">
        <v>0</v>
      </c>
      <c r="AT27">
        <v>0</v>
      </c>
      <c r="AU27" s="1"/>
      <c r="AV27">
        <v>0</v>
      </c>
      <c r="AX27">
        <v>0</v>
      </c>
      <c r="AZ27">
        <v>0</v>
      </c>
      <c r="BA27">
        <v>0</v>
      </c>
      <c r="BF27">
        <v>0</v>
      </c>
      <c r="BG27" s="2"/>
      <c r="BH27">
        <v>0</v>
      </c>
      <c r="BL27">
        <v>0</v>
      </c>
      <c r="BM27" s="1"/>
      <c r="BN27">
        <v>0</v>
      </c>
      <c r="BO27">
        <v>0</v>
      </c>
      <c r="BP27" s="3"/>
      <c r="BQ27">
        <v>0</v>
      </c>
      <c r="BR27" s="3"/>
      <c r="BS27">
        <v>0</v>
      </c>
      <c r="BT27">
        <v>0</v>
      </c>
      <c r="BU27">
        <v>0</v>
      </c>
      <c r="DZ27">
        <v>0</v>
      </c>
      <c r="ED27">
        <v>0</v>
      </c>
      <c r="ES27">
        <v>0</v>
      </c>
      <c r="ET27">
        <v>0</v>
      </c>
      <c r="EV27" t="s">
        <v>189</v>
      </c>
      <c r="EW27">
        <v>12</v>
      </c>
      <c r="EX27">
        <v>12</v>
      </c>
      <c r="EY27">
        <v>16</v>
      </c>
      <c r="EZ27" s="1">
        <v>0.43125000000000002</v>
      </c>
      <c r="FA27" t="str">
        <f>VLOOKUP(Table_Neonatal5[[#This Row],[Gender]],Table_Gender2[],2,FALSE)</f>
        <v>feminin</v>
      </c>
      <c r="FB27" t="e">
        <f>VLOOKUP(Table_Neonatal5[[#This Row],[PretermBy]],Table_PretermBy7[],2,FALSE)</f>
        <v>#N/A</v>
      </c>
      <c r="FC27" t="str">
        <f>VLOOKUP(Table_Neonatal5[[#This Row],[Diagnosis1]],Table_diagnosis[],2,FALSE)</f>
        <v>Autre diagnostic</v>
      </c>
      <c r="FD27" t="str">
        <f>VLOOKUP(Table_Neonatal5[[#This Row],[Diagnosis2]],Table_diagnosis[],2,FALSE)</f>
        <v>Autre diagnostic</v>
      </c>
      <c r="FE27" s="4" t="str">
        <f>VLOOKUP(Table_Neonatal5[[#This Row],[DischargeLoc]],Table_DischargeLoc1[],2,FALSE)</f>
        <v>Sortie/maternite</v>
      </c>
      <c r="FF27" s="4" t="str">
        <f>VLOOKUP(Table_Neonatal5[[#This Row],[AdmissionTempLow]],Table_YesNo8[],2,FALSE)</f>
        <v>Non</v>
      </c>
      <c r="FG27" s="4" t="str">
        <f>VLOOKUP(Table_Neonatal5[[#This Row],[BirthWeightLow]],Table_YesNo8[],2,FALSE)</f>
        <v>Non</v>
      </c>
      <c r="FH27" s="4" t="str">
        <f>VLOOKUP(Table_Neonatal5[[#This Row],[GestationalAgeLow]],Table_YesNo8[],2,FALSE)</f>
        <v>Non</v>
      </c>
      <c r="FI27" s="4" t="str">
        <f>VLOOKUP(Table_Neonatal5[[#This Row],[MethRx]],Table_YesNo8[],2,FALSE)</f>
        <v>Non</v>
      </c>
      <c r="FJ27" s="4" t="str">
        <f>VLOOKUP(Table_Neonatal5[[#This Row],[OxygenTherapy]],Table_YesNo8[],2,FALSE)</f>
        <v>Non</v>
      </c>
      <c r="FK27" s="4" t="e">
        <f>VLOOKUP(Table_Neonatal5[[#This Row],[OxygenMethod]],Table_OxygenMethod6[],2,FALSE)</f>
        <v>#N/A</v>
      </c>
      <c r="FL27" s="4" t="str">
        <f>VLOOKUP(Table_Neonatal5[[#This Row],[BloodSugarLow]],Table_YesNo8[],2,FALSE)</f>
        <v>Non</v>
      </c>
      <c r="FM27" s="4" t="str">
        <f>VLOOKUP(Table_Neonatal5[[#This Row],[AdmittedFirst48]],Table_YesNo8[],2,FALSE)</f>
        <v>Non</v>
      </c>
      <c r="FN27" s="4" t="str">
        <f>VLOOKUP(Table_Neonatal5[[#This Row],[Remained2weeks]],Table_YesNo8[],2,FALSE)</f>
        <v>Non</v>
      </c>
      <c r="FO27" s="4" t="str">
        <f>VLOOKUP(Table_Neonatal5[[#This Row],[Antibiotics]],Table_YesNo8[],2,FALSE)</f>
        <v>Non</v>
      </c>
      <c r="FP27" s="4" t="str">
        <f>VLOOKUP(Table_Neonatal5[[#This Row],[BilirubinMeas]],Table_YesNo8[],2,FALSE)</f>
        <v>Non</v>
      </c>
      <c r="FQ27" s="4" t="str">
        <f>VLOOKUP(Table_Neonatal5[[#This Row],[Phototherapy]],Table_YesNo8[],2,FALSE)</f>
        <v>Non</v>
      </c>
      <c r="FR27" s="3">
        <f>DATE(2000+Table_Neonatal5[[#This Row],[AdmitYear]],Table_Neonatal5[[#This Row],[AdmitMonth]],Table_Neonatal5[[#This Row],[AdmitDay]])</f>
        <v>42684</v>
      </c>
    </row>
    <row r="28" spans="1:174" x14ac:dyDescent="0.25">
      <c r="A28" t="s">
        <v>220</v>
      </c>
      <c r="B28" s="1">
        <v>0.46319444444444446</v>
      </c>
      <c r="C28" t="s">
        <v>185</v>
      </c>
      <c r="D28">
        <v>7</v>
      </c>
      <c r="E28">
        <v>3</v>
      </c>
      <c r="F28">
        <v>17</v>
      </c>
      <c r="G28">
        <v>0</v>
      </c>
      <c r="H28">
        <v>10</v>
      </c>
      <c r="I28">
        <v>3</v>
      </c>
      <c r="J28">
        <v>17</v>
      </c>
      <c r="K28">
        <v>0</v>
      </c>
      <c r="L28">
        <v>1</v>
      </c>
      <c r="M28">
        <v>0</v>
      </c>
      <c r="N28">
        <v>2500</v>
      </c>
      <c r="O28">
        <v>0</v>
      </c>
      <c r="P28">
        <v>0</v>
      </c>
      <c r="R28">
        <v>0</v>
      </c>
      <c r="T28" s="2">
        <v>0.41666666666666669</v>
      </c>
      <c r="U28">
        <v>0</v>
      </c>
      <c r="V28">
        <v>3</v>
      </c>
      <c r="W28">
        <v>0</v>
      </c>
      <c r="X28">
        <v>7</v>
      </c>
      <c r="Y28">
        <v>0</v>
      </c>
      <c r="AA28">
        <v>3</v>
      </c>
      <c r="AB28">
        <v>0</v>
      </c>
      <c r="AD28">
        <v>17</v>
      </c>
      <c r="AE28">
        <v>3</v>
      </c>
      <c r="AF28">
        <v>17</v>
      </c>
      <c r="AG28">
        <v>0</v>
      </c>
      <c r="AH28">
        <v>10</v>
      </c>
      <c r="AI28">
        <v>0</v>
      </c>
      <c r="AJ28">
        <v>1</v>
      </c>
      <c r="AK28">
        <v>3250</v>
      </c>
      <c r="AL28">
        <v>0</v>
      </c>
      <c r="AM28">
        <v>17</v>
      </c>
      <c r="AN28" s="2">
        <v>0.41666666666666669</v>
      </c>
      <c r="AO28">
        <v>0</v>
      </c>
      <c r="AP28">
        <v>10</v>
      </c>
      <c r="AQ28">
        <v>3</v>
      </c>
      <c r="AR28">
        <v>17</v>
      </c>
      <c r="AS28">
        <v>0</v>
      </c>
      <c r="AT28">
        <v>0</v>
      </c>
      <c r="AU28" s="1"/>
      <c r="AV28">
        <v>0</v>
      </c>
      <c r="AX28">
        <v>0</v>
      </c>
      <c r="AZ28">
        <v>0</v>
      </c>
      <c r="BA28">
        <v>0</v>
      </c>
      <c r="BF28">
        <v>0</v>
      </c>
      <c r="BG28" s="2"/>
      <c r="BH28">
        <v>0</v>
      </c>
      <c r="BL28">
        <v>0</v>
      </c>
      <c r="BM28" s="1"/>
      <c r="BN28">
        <v>0</v>
      </c>
      <c r="BO28">
        <v>0</v>
      </c>
      <c r="BP28" s="3"/>
      <c r="BQ28">
        <v>0</v>
      </c>
      <c r="BR28" s="3"/>
      <c r="BS28">
        <v>0</v>
      </c>
      <c r="BT28">
        <v>0</v>
      </c>
      <c r="BU28">
        <v>0</v>
      </c>
      <c r="DZ28">
        <v>1</v>
      </c>
      <c r="EA28">
        <v>10</v>
      </c>
      <c r="EB28">
        <v>3</v>
      </c>
      <c r="EC28">
        <v>17</v>
      </c>
      <c r="ED28">
        <v>0</v>
      </c>
      <c r="EE28">
        <v>145</v>
      </c>
      <c r="EF28">
        <v>2</v>
      </c>
      <c r="EG28">
        <v>14.5</v>
      </c>
      <c r="EH28">
        <v>1</v>
      </c>
      <c r="EM28">
        <v>0</v>
      </c>
      <c r="ES28">
        <v>0</v>
      </c>
      <c r="ET28">
        <v>0</v>
      </c>
      <c r="EV28" t="s">
        <v>189</v>
      </c>
      <c r="EW28">
        <v>4</v>
      </c>
      <c r="EX28">
        <v>4</v>
      </c>
      <c r="EY28">
        <v>17</v>
      </c>
      <c r="EZ28" s="1">
        <v>0.46805555555555556</v>
      </c>
      <c r="FA28" t="str">
        <f>VLOOKUP(Table_Neonatal5[[#This Row],[Gender]],Table_Gender2[],2,FALSE)</f>
        <v>feminin</v>
      </c>
      <c r="FB28" t="e">
        <f>VLOOKUP(Table_Neonatal5[[#This Row],[PretermBy]],Table_PretermBy7[],2,FALSE)</f>
        <v>#N/A</v>
      </c>
      <c r="FC28" t="str">
        <f>VLOOKUP(Table_Neonatal5[[#This Row],[Diagnosis1]],Table_diagnosis[],2,FALSE)</f>
        <v>Jaunisse</v>
      </c>
      <c r="FD28" t="str">
        <f>VLOOKUP(Table_Neonatal5[[#This Row],[Diagnosis2]],Table_diagnosis[],2,FALSE)</f>
        <v>Infection neonatale / septicimie neonatale</v>
      </c>
      <c r="FE28" s="4" t="str">
        <f>VLOOKUP(Table_Neonatal5[[#This Row],[DischargeLoc]],Table_DischargeLoc1[],2,FALSE)</f>
        <v>Sortie/maternite</v>
      </c>
      <c r="FF28" s="4" t="str">
        <f>VLOOKUP(Table_Neonatal5[[#This Row],[AdmissionTempLow]],Table_YesNo8[],2,FALSE)</f>
        <v>Non</v>
      </c>
      <c r="FG28" s="4" t="str">
        <f>VLOOKUP(Table_Neonatal5[[#This Row],[BirthWeightLow]],Table_YesNo8[],2,FALSE)</f>
        <v>Non</v>
      </c>
      <c r="FH28" s="4" t="str">
        <f>VLOOKUP(Table_Neonatal5[[#This Row],[GestationalAgeLow]],Table_YesNo8[],2,FALSE)</f>
        <v>Non</v>
      </c>
      <c r="FI28" s="4" t="str">
        <f>VLOOKUP(Table_Neonatal5[[#This Row],[MethRx]],Table_YesNo8[],2,FALSE)</f>
        <v>Non</v>
      </c>
      <c r="FJ28" s="4" t="str">
        <f>VLOOKUP(Table_Neonatal5[[#This Row],[OxygenTherapy]],Table_YesNo8[],2,FALSE)</f>
        <v>Non</v>
      </c>
      <c r="FK28" s="4" t="e">
        <f>VLOOKUP(Table_Neonatal5[[#This Row],[OxygenMethod]],Table_OxygenMethod6[],2,FALSE)</f>
        <v>#N/A</v>
      </c>
      <c r="FL28" s="4" t="str">
        <f>VLOOKUP(Table_Neonatal5[[#This Row],[BloodSugarLow]],Table_YesNo8[],2,FALSE)</f>
        <v>Non</v>
      </c>
      <c r="FM28" s="4" t="str">
        <f>VLOOKUP(Table_Neonatal5[[#This Row],[AdmittedFirst48]],Table_YesNo8[],2,FALSE)</f>
        <v>Non</v>
      </c>
      <c r="FN28" s="4" t="str">
        <f>VLOOKUP(Table_Neonatal5[[#This Row],[Remained2weeks]],Table_YesNo8[],2,FALSE)</f>
        <v>Non</v>
      </c>
      <c r="FO28" s="4" t="str">
        <f>VLOOKUP(Table_Neonatal5[[#This Row],[Antibiotics]],Table_YesNo8[],2,FALSE)</f>
        <v>Oui</v>
      </c>
      <c r="FP28" s="4" t="str">
        <f>VLOOKUP(Table_Neonatal5[[#This Row],[BilirubinMeas]],Table_YesNo8[],2,FALSE)</f>
        <v>Non</v>
      </c>
      <c r="FQ28" s="4" t="str">
        <f>VLOOKUP(Table_Neonatal5[[#This Row],[Phototherapy]],Table_YesNo8[],2,FALSE)</f>
        <v>Non</v>
      </c>
      <c r="FR28" s="3">
        <f>DATE(2000+Table_Neonatal5[[#This Row],[AdmitYear]],Table_Neonatal5[[#This Row],[AdmitMonth]],Table_Neonatal5[[#This Row],[AdmitDay]])</f>
        <v>42804</v>
      </c>
    </row>
    <row r="29" spans="1:174" x14ac:dyDescent="0.25">
      <c r="A29" t="s">
        <v>221</v>
      </c>
      <c r="B29" s="1">
        <v>0.40486111111111112</v>
      </c>
      <c r="C29" t="s">
        <v>185</v>
      </c>
      <c r="D29">
        <v>6</v>
      </c>
      <c r="E29">
        <v>2</v>
      </c>
      <c r="F29">
        <v>17</v>
      </c>
      <c r="G29">
        <v>0</v>
      </c>
      <c r="H29">
        <v>6</v>
      </c>
      <c r="I29">
        <v>2</v>
      </c>
      <c r="J29">
        <v>17</v>
      </c>
      <c r="K29">
        <v>0</v>
      </c>
      <c r="L29">
        <v>1</v>
      </c>
      <c r="M29">
        <v>0</v>
      </c>
      <c r="N29">
        <v>2900</v>
      </c>
      <c r="O29">
        <v>0</v>
      </c>
      <c r="P29">
        <v>0</v>
      </c>
      <c r="R29">
        <v>0</v>
      </c>
      <c r="T29" s="2">
        <v>8.3333333333333329E-2</v>
      </c>
      <c r="U29">
        <v>0</v>
      </c>
      <c r="V29">
        <v>0</v>
      </c>
      <c r="W29">
        <v>0</v>
      </c>
      <c r="X29">
        <v>3</v>
      </c>
      <c r="Y29">
        <v>0</v>
      </c>
      <c r="AB29">
        <v>0</v>
      </c>
      <c r="AD29">
        <v>19</v>
      </c>
      <c r="AE29">
        <v>2</v>
      </c>
      <c r="AF29">
        <v>17</v>
      </c>
      <c r="AG29">
        <v>0</v>
      </c>
      <c r="AH29">
        <v>11</v>
      </c>
      <c r="AI29">
        <v>0</v>
      </c>
      <c r="AJ29">
        <v>1</v>
      </c>
      <c r="AK29">
        <v>3150</v>
      </c>
      <c r="AL29">
        <v>0</v>
      </c>
      <c r="AM29">
        <v>17</v>
      </c>
      <c r="AN29" s="2">
        <v>8.3333333333333329E-2</v>
      </c>
      <c r="AO29">
        <v>0</v>
      </c>
      <c r="AP29">
        <v>6</v>
      </c>
      <c r="AQ29">
        <v>2</v>
      </c>
      <c r="AR29">
        <v>17</v>
      </c>
      <c r="AS29">
        <v>0</v>
      </c>
      <c r="AT29">
        <v>0</v>
      </c>
      <c r="AU29" s="1"/>
      <c r="AV29">
        <v>0</v>
      </c>
      <c r="AX29">
        <v>0</v>
      </c>
      <c r="AZ29">
        <v>0</v>
      </c>
      <c r="BA29">
        <v>1</v>
      </c>
      <c r="BB29">
        <v>9</v>
      </c>
      <c r="BC29">
        <v>6</v>
      </c>
      <c r="BD29">
        <v>2</v>
      </c>
      <c r="BE29">
        <v>17</v>
      </c>
      <c r="BF29">
        <v>0</v>
      </c>
      <c r="BG29" s="2">
        <v>0.16666666666666666</v>
      </c>
      <c r="BH29">
        <v>0</v>
      </c>
      <c r="BI29">
        <v>17</v>
      </c>
      <c r="BJ29">
        <v>2</v>
      </c>
      <c r="BK29">
        <v>17</v>
      </c>
      <c r="BL29">
        <v>0</v>
      </c>
      <c r="BM29" s="1">
        <v>0.625</v>
      </c>
      <c r="BN29">
        <v>0</v>
      </c>
      <c r="BO29">
        <v>0</v>
      </c>
      <c r="BP29" s="3"/>
      <c r="BQ29">
        <v>0</v>
      </c>
      <c r="BR29" s="3"/>
      <c r="BS29">
        <v>0</v>
      </c>
      <c r="BT29">
        <v>1</v>
      </c>
      <c r="BU29">
        <v>0</v>
      </c>
      <c r="DZ29">
        <v>1</v>
      </c>
      <c r="EA29">
        <v>6</v>
      </c>
      <c r="EB29">
        <v>2</v>
      </c>
      <c r="EC29">
        <v>17</v>
      </c>
      <c r="ED29">
        <v>0</v>
      </c>
      <c r="EE29">
        <v>137</v>
      </c>
      <c r="EF29">
        <v>2</v>
      </c>
      <c r="EG29">
        <v>13</v>
      </c>
      <c r="EH29">
        <v>1</v>
      </c>
      <c r="EM29">
        <v>0</v>
      </c>
      <c r="ES29">
        <v>0</v>
      </c>
      <c r="ET29">
        <v>0</v>
      </c>
      <c r="EV29" t="s">
        <v>186</v>
      </c>
      <c r="EW29">
        <v>3</v>
      </c>
      <c r="EX29">
        <v>4</v>
      </c>
      <c r="EY29">
        <v>17</v>
      </c>
      <c r="EZ29" s="1">
        <v>0.40972222222222221</v>
      </c>
      <c r="FA29" t="str">
        <f>VLOOKUP(Table_Neonatal5[[#This Row],[Gender]],Table_Gender2[],2,FALSE)</f>
        <v>feminin</v>
      </c>
      <c r="FB29" t="e">
        <f>VLOOKUP(Table_Neonatal5[[#This Row],[PretermBy]],Table_PretermBy7[],2,FALSE)</f>
        <v>#N/A</v>
      </c>
      <c r="FC29" t="str">
        <f>VLOOKUP(Table_Neonatal5[[#This Row],[Diagnosis1]],Table_diagnosis[],2,FALSE)</f>
        <v>Infection neonatale / septicimie neonatale</v>
      </c>
      <c r="FD29" t="e">
        <f>VLOOKUP(Table_Neonatal5[[#This Row],[Diagnosis2]],Table_diagnosis[],2,FALSE)</f>
        <v>#N/A</v>
      </c>
      <c r="FE29" s="4" t="str">
        <f>VLOOKUP(Table_Neonatal5[[#This Row],[DischargeLoc]],Table_DischargeLoc1[],2,FALSE)</f>
        <v>Sortie/maternite</v>
      </c>
      <c r="FF29" s="4" t="str">
        <f>VLOOKUP(Table_Neonatal5[[#This Row],[AdmissionTempLow]],Table_YesNo8[],2,FALSE)</f>
        <v>Non</v>
      </c>
      <c r="FG29" s="4" t="str">
        <f>VLOOKUP(Table_Neonatal5[[#This Row],[BirthWeightLow]],Table_YesNo8[],2,FALSE)</f>
        <v>Non</v>
      </c>
      <c r="FH29" s="4" t="str">
        <f>VLOOKUP(Table_Neonatal5[[#This Row],[GestationalAgeLow]],Table_YesNo8[],2,FALSE)</f>
        <v>Non</v>
      </c>
      <c r="FI29" s="4" t="str">
        <f>VLOOKUP(Table_Neonatal5[[#This Row],[MethRx]],Table_YesNo8[],2,FALSE)</f>
        <v>Non</v>
      </c>
      <c r="FJ29" s="4" t="str">
        <f>VLOOKUP(Table_Neonatal5[[#This Row],[OxygenTherapy]],Table_YesNo8[],2,FALSE)</f>
        <v>Oui</v>
      </c>
      <c r="FK29" s="4" t="str">
        <f>VLOOKUP(Table_Neonatal5[[#This Row],[OxygenMethod]],Table_OxygenMethod6[],2,FALSE)</f>
        <v>non disponible</v>
      </c>
      <c r="FL29" s="4" t="str">
        <f>VLOOKUP(Table_Neonatal5[[#This Row],[BloodSugarLow]],Table_YesNo8[],2,FALSE)</f>
        <v>Non</v>
      </c>
      <c r="FM29" s="4" t="str">
        <f>VLOOKUP(Table_Neonatal5[[#This Row],[AdmittedFirst48]],Table_YesNo8[],2,FALSE)</f>
        <v>Oui</v>
      </c>
      <c r="FN29" s="4" t="str">
        <f>VLOOKUP(Table_Neonatal5[[#This Row],[Remained2weeks]],Table_YesNo8[],2,FALSE)</f>
        <v>Non</v>
      </c>
      <c r="FO29" s="4" t="str">
        <f>VLOOKUP(Table_Neonatal5[[#This Row],[Antibiotics]],Table_YesNo8[],2,FALSE)</f>
        <v>Oui</v>
      </c>
      <c r="FP29" s="4" t="str">
        <f>VLOOKUP(Table_Neonatal5[[#This Row],[BilirubinMeas]],Table_YesNo8[],2,FALSE)</f>
        <v>Non</v>
      </c>
      <c r="FQ29" s="4" t="str">
        <f>VLOOKUP(Table_Neonatal5[[#This Row],[Phototherapy]],Table_YesNo8[],2,FALSE)</f>
        <v>Non</v>
      </c>
      <c r="FR29" s="3">
        <f>DATE(2000+Table_Neonatal5[[#This Row],[AdmitYear]],Table_Neonatal5[[#This Row],[AdmitMonth]],Table_Neonatal5[[#This Row],[AdmitDay]])</f>
        <v>42772</v>
      </c>
    </row>
    <row r="30" spans="1:174" x14ac:dyDescent="0.25">
      <c r="A30" t="s">
        <v>222</v>
      </c>
      <c r="B30" s="1">
        <v>0.41666666666666669</v>
      </c>
      <c r="C30" t="s">
        <v>185</v>
      </c>
      <c r="D30">
        <v>12</v>
      </c>
      <c r="E30">
        <v>11</v>
      </c>
      <c r="F30">
        <v>16</v>
      </c>
      <c r="G30">
        <v>0</v>
      </c>
      <c r="H30">
        <v>12</v>
      </c>
      <c r="I30">
        <v>11</v>
      </c>
      <c r="J30">
        <v>16</v>
      </c>
      <c r="K30">
        <v>0</v>
      </c>
      <c r="L30">
        <v>1</v>
      </c>
      <c r="M30">
        <v>0</v>
      </c>
      <c r="N30">
        <v>2200</v>
      </c>
      <c r="O30">
        <v>0</v>
      </c>
      <c r="P30">
        <v>0</v>
      </c>
      <c r="R30">
        <v>0</v>
      </c>
      <c r="T30" s="2">
        <v>0.61111111111111116</v>
      </c>
      <c r="U30">
        <v>0</v>
      </c>
      <c r="V30">
        <v>0</v>
      </c>
      <c r="W30">
        <v>0</v>
      </c>
      <c r="X30">
        <v>2</v>
      </c>
      <c r="Y30">
        <v>0</v>
      </c>
      <c r="AA30">
        <v>3</v>
      </c>
      <c r="AB30">
        <v>0</v>
      </c>
      <c r="AD30">
        <v>19</v>
      </c>
      <c r="AE30">
        <v>11</v>
      </c>
      <c r="AF30">
        <v>16</v>
      </c>
      <c r="AG30">
        <v>0</v>
      </c>
      <c r="AH30">
        <v>7</v>
      </c>
      <c r="AI30">
        <v>0</v>
      </c>
      <c r="AJ30">
        <v>1</v>
      </c>
      <c r="AK30">
        <v>2350</v>
      </c>
      <c r="AL30">
        <v>0</v>
      </c>
      <c r="AM30">
        <v>16</v>
      </c>
      <c r="AN30" s="2">
        <v>0.61111111111111116</v>
      </c>
      <c r="AO30">
        <v>0</v>
      </c>
      <c r="AP30">
        <v>19</v>
      </c>
      <c r="AQ30">
        <v>11</v>
      </c>
      <c r="AR30">
        <v>16</v>
      </c>
      <c r="AS30">
        <v>0</v>
      </c>
      <c r="AT30">
        <v>0</v>
      </c>
      <c r="AU30" s="1"/>
      <c r="AV30">
        <v>0</v>
      </c>
      <c r="AX30">
        <v>0</v>
      </c>
      <c r="AZ30">
        <v>0</v>
      </c>
      <c r="BA30">
        <v>0</v>
      </c>
      <c r="BF30">
        <v>0</v>
      </c>
      <c r="BG30" s="2"/>
      <c r="BH30">
        <v>0</v>
      </c>
      <c r="BL30">
        <v>0</v>
      </c>
      <c r="BM30" s="1"/>
      <c r="BN30">
        <v>0</v>
      </c>
      <c r="BO30">
        <v>0</v>
      </c>
      <c r="BP30" s="3"/>
      <c r="BQ30">
        <v>0</v>
      </c>
      <c r="BR30" s="3"/>
      <c r="BS30">
        <v>0</v>
      </c>
      <c r="BT30">
        <v>1</v>
      </c>
      <c r="BU30">
        <v>0</v>
      </c>
      <c r="DZ30">
        <v>1</v>
      </c>
      <c r="EA30">
        <v>12</v>
      </c>
      <c r="EB30">
        <v>11</v>
      </c>
      <c r="EC30">
        <v>16</v>
      </c>
      <c r="ED30">
        <v>0</v>
      </c>
      <c r="EE30">
        <v>117.5</v>
      </c>
      <c r="EF30">
        <v>2</v>
      </c>
      <c r="EG30">
        <v>7.05</v>
      </c>
      <c r="EH30">
        <v>1</v>
      </c>
      <c r="EM30">
        <v>0</v>
      </c>
      <c r="ES30">
        <v>0</v>
      </c>
      <c r="ET30">
        <v>0</v>
      </c>
      <c r="EV30" t="s">
        <v>189</v>
      </c>
      <c r="EW30">
        <v>12</v>
      </c>
      <c r="EX30">
        <v>12</v>
      </c>
      <c r="EY30">
        <v>16</v>
      </c>
      <c r="EZ30" s="1">
        <v>0.42083333333333334</v>
      </c>
      <c r="FA30" t="str">
        <f>VLOOKUP(Table_Neonatal5[[#This Row],[Gender]],Table_Gender2[],2,FALSE)</f>
        <v>feminin</v>
      </c>
      <c r="FB30" t="e">
        <f>VLOOKUP(Table_Neonatal5[[#This Row],[PretermBy]],Table_PretermBy7[],2,FALSE)</f>
        <v>#N/A</v>
      </c>
      <c r="FC30" t="str">
        <f>VLOOKUP(Table_Neonatal5[[#This Row],[Diagnosis1]],Table_diagnosis[],2,FALSE)</f>
        <v>Bas poids de naissance</v>
      </c>
      <c r="FD30" t="str">
        <f>VLOOKUP(Table_Neonatal5[[#This Row],[Diagnosis2]],Table_diagnosis[],2,FALSE)</f>
        <v>Infection neonatale / septicimie neonatale</v>
      </c>
      <c r="FE30" s="4" t="str">
        <f>VLOOKUP(Table_Neonatal5[[#This Row],[DischargeLoc]],Table_DischargeLoc1[],2,FALSE)</f>
        <v>Sortie/maternite</v>
      </c>
      <c r="FF30" s="4" t="str">
        <f>VLOOKUP(Table_Neonatal5[[#This Row],[AdmissionTempLow]],Table_YesNo8[],2,FALSE)</f>
        <v>Non</v>
      </c>
      <c r="FG30" s="4" t="str">
        <f>VLOOKUP(Table_Neonatal5[[#This Row],[BirthWeightLow]],Table_YesNo8[],2,FALSE)</f>
        <v>Non</v>
      </c>
      <c r="FH30" s="4" t="str">
        <f>VLOOKUP(Table_Neonatal5[[#This Row],[GestationalAgeLow]],Table_YesNo8[],2,FALSE)</f>
        <v>Non</v>
      </c>
      <c r="FI30" s="4" t="str">
        <f>VLOOKUP(Table_Neonatal5[[#This Row],[MethRx]],Table_YesNo8[],2,FALSE)</f>
        <v>Non</v>
      </c>
      <c r="FJ30" s="4" t="str">
        <f>VLOOKUP(Table_Neonatal5[[#This Row],[OxygenTherapy]],Table_YesNo8[],2,FALSE)</f>
        <v>Non</v>
      </c>
      <c r="FK30" s="4" t="e">
        <f>VLOOKUP(Table_Neonatal5[[#This Row],[OxygenMethod]],Table_OxygenMethod6[],2,FALSE)</f>
        <v>#N/A</v>
      </c>
      <c r="FL30" s="4" t="str">
        <f>VLOOKUP(Table_Neonatal5[[#This Row],[BloodSugarLow]],Table_YesNo8[],2,FALSE)</f>
        <v>Non</v>
      </c>
      <c r="FM30" s="4" t="str">
        <f>VLOOKUP(Table_Neonatal5[[#This Row],[AdmittedFirst48]],Table_YesNo8[],2,FALSE)</f>
        <v>Oui</v>
      </c>
      <c r="FN30" s="4" t="str">
        <f>VLOOKUP(Table_Neonatal5[[#This Row],[Remained2weeks]],Table_YesNo8[],2,FALSE)</f>
        <v>Non</v>
      </c>
      <c r="FO30" s="4" t="str">
        <f>VLOOKUP(Table_Neonatal5[[#This Row],[Antibiotics]],Table_YesNo8[],2,FALSE)</f>
        <v>Oui</v>
      </c>
      <c r="FP30" s="4" t="str">
        <f>VLOOKUP(Table_Neonatal5[[#This Row],[BilirubinMeas]],Table_YesNo8[],2,FALSE)</f>
        <v>Non</v>
      </c>
      <c r="FQ30" s="4" t="str">
        <f>VLOOKUP(Table_Neonatal5[[#This Row],[Phototherapy]],Table_YesNo8[],2,FALSE)</f>
        <v>Non</v>
      </c>
      <c r="FR30" s="3">
        <f>DATE(2000+Table_Neonatal5[[#This Row],[AdmitYear]],Table_Neonatal5[[#This Row],[AdmitMonth]],Table_Neonatal5[[#This Row],[AdmitDay]])</f>
        <v>42686</v>
      </c>
    </row>
    <row r="31" spans="1:174" x14ac:dyDescent="0.25">
      <c r="A31" t="s">
        <v>223</v>
      </c>
      <c r="B31" s="1">
        <v>0.33333333333333331</v>
      </c>
      <c r="C31" t="s">
        <v>185</v>
      </c>
      <c r="D31">
        <v>15</v>
      </c>
      <c r="E31">
        <v>10</v>
      </c>
      <c r="F31">
        <v>16</v>
      </c>
      <c r="G31">
        <v>0</v>
      </c>
      <c r="H31">
        <v>15</v>
      </c>
      <c r="I31">
        <v>10</v>
      </c>
      <c r="J31">
        <v>16</v>
      </c>
      <c r="K31">
        <v>0</v>
      </c>
      <c r="L31">
        <v>1</v>
      </c>
      <c r="M31">
        <v>0</v>
      </c>
      <c r="N31">
        <v>1200</v>
      </c>
      <c r="O31">
        <v>0</v>
      </c>
      <c r="P31">
        <v>1</v>
      </c>
      <c r="R31">
        <v>0</v>
      </c>
      <c r="S31">
        <v>9</v>
      </c>
      <c r="T31" s="2">
        <v>0.375</v>
      </c>
      <c r="U31">
        <v>0</v>
      </c>
      <c r="V31">
        <v>0</v>
      </c>
      <c r="W31">
        <v>0</v>
      </c>
      <c r="X31">
        <v>1</v>
      </c>
      <c r="Y31">
        <v>0</v>
      </c>
      <c r="Z31" t="s">
        <v>198</v>
      </c>
      <c r="AA31">
        <v>3</v>
      </c>
      <c r="AB31">
        <v>0</v>
      </c>
      <c r="AC31" t="s">
        <v>5</v>
      </c>
      <c r="AD31">
        <v>17</v>
      </c>
      <c r="AE31">
        <v>10</v>
      </c>
      <c r="AF31">
        <v>16</v>
      </c>
      <c r="AG31">
        <v>0</v>
      </c>
      <c r="AH31">
        <v>2</v>
      </c>
      <c r="AI31">
        <v>0</v>
      </c>
      <c r="AJ31">
        <v>4</v>
      </c>
      <c r="AK31">
        <v>1000</v>
      </c>
      <c r="AL31">
        <v>0</v>
      </c>
      <c r="AM31">
        <v>16</v>
      </c>
      <c r="AN31" s="2">
        <v>0.375</v>
      </c>
      <c r="AO31">
        <v>0</v>
      </c>
      <c r="AP31">
        <v>15</v>
      </c>
      <c r="AQ31">
        <v>10</v>
      </c>
      <c r="AR31">
        <v>16</v>
      </c>
      <c r="AS31">
        <v>0</v>
      </c>
      <c r="AT31">
        <v>0</v>
      </c>
      <c r="AU31" s="1"/>
      <c r="AV31">
        <v>0</v>
      </c>
      <c r="AX31">
        <v>0</v>
      </c>
      <c r="AZ31">
        <v>1</v>
      </c>
      <c r="BA31">
        <v>1</v>
      </c>
      <c r="BB31">
        <v>1</v>
      </c>
      <c r="BC31">
        <v>15</v>
      </c>
      <c r="BD31">
        <v>10</v>
      </c>
      <c r="BE31">
        <v>16</v>
      </c>
      <c r="BF31">
        <v>0</v>
      </c>
      <c r="BG31" s="2">
        <v>0.375</v>
      </c>
      <c r="BH31">
        <v>0</v>
      </c>
      <c r="BI31">
        <v>17</v>
      </c>
      <c r="BJ31">
        <v>10</v>
      </c>
      <c r="BK31">
        <v>16</v>
      </c>
      <c r="BL31">
        <v>0</v>
      </c>
      <c r="BM31" s="1">
        <v>1.3888888888888888E-2</v>
      </c>
      <c r="BN31">
        <v>0</v>
      </c>
      <c r="BO31">
        <v>0</v>
      </c>
      <c r="BP31" s="3"/>
      <c r="BQ31">
        <v>0</v>
      </c>
      <c r="BR31" s="3"/>
      <c r="BS31">
        <v>0</v>
      </c>
      <c r="BT31">
        <v>1</v>
      </c>
      <c r="BU31">
        <v>0</v>
      </c>
      <c r="DZ31">
        <v>1</v>
      </c>
      <c r="EA31">
        <v>15</v>
      </c>
      <c r="EB31">
        <v>10</v>
      </c>
      <c r="EC31">
        <v>16</v>
      </c>
      <c r="ED31">
        <v>0</v>
      </c>
      <c r="EE31">
        <v>60</v>
      </c>
      <c r="EF31">
        <v>2</v>
      </c>
      <c r="EG31">
        <v>3.6</v>
      </c>
      <c r="EH31">
        <v>1</v>
      </c>
      <c r="EM31">
        <v>0</v>
      </c>
      <c r="ES31">
        <v>0</v>
      </c>
      <c r="ET31">
        <v>0</v>
      </c>
      <c r="EV31" t="s">
        <v>189</v>
      </c>
      <c r="EW31">
        <v>11</v>
      </c>
      <c r="EX31">
        <v>11</v>
      </c>
      <c r="EY31">
        <v>16</v>
      </c>
      <c r="EZ31" s="1">
        <v>0.33958333333333335</v>
      </c>
      <c r="FA31" t="str">
        <f>VLOOKUP(Table_Neonatal5[[#This Row],[Gender]],Table_Gender2[],2,FALSE)</f>
        <v>feminin</v>
      </c>
      <c r="FB31" t="str">
        <f>VLOOKUP(Table_Neonatal5[[#This Row],[PretermBy]],Table_PretermBy7[],2,FALSE)</f>
        <v>inconnu</v>
      </c>
      <c r="FC31" t="str">
        <f>VLOOKUP(Table_Neonatal5[[#This Row],[Diagnosis1]],Table_diagnosis[],2,FALSE)</f>
        <v>Prematurite</v>
      </c>
      <c r="FD31" t="str">
        <f>VLOOKUP(Table_Neonatal5[[#This Row],[Diagnosis2]],Table_diagnosis[],2,FALSE)</f>
        <v>Infection neonatale / septicimie neonatale</v>
      </c>
      <c r="FE31" s="4" t="str">
        <f>VLOOKUP(Table_Neonatal5[[#This Row],[DischargeLoc]],Table_DischargeLoc1[],2,FALSE)</f>
        <v>decede</v>
      </c>
      <c r="FF31" s="4" t="str">
        <f>VLOOKUP(Table_Neonatal5[[#This Row],[AdmissionTempLow]],Table_YesNo8[],2,FALSE)</f>
        <v>Non</v>
      </c>
      <c r="FG31" s="4" t="str">
        <f>VLOOKUP(Table_Neonatal5[[#This Row],[BirthWeightLow]],Table_YesNo8[],2,FALSE)</f>
        <v>Non</v>
      </c>
      <c r="FH31" s="4" t="str">
        <f>VLOOKUP(Table_Neonatal5[[#This Row],[GestationalAgeLow]],Table_YesNo8[],2,FALSE)</f>
        <v>Non</v>
      </c>
      <c r="FI31" s="4" t="str">
        <f>VLOOKUP(Table_Neonatal5[[#This Row],[MethRx]],Table_YesNo8[],2,FALSE)</f>
        <v>Oui</v>
      </c>
      <c r="FJ31" s="4" t="str">
        <f>VLOOKUP(Table_Neonatal5[[#This Row],[OxygenTherapy]],Table_YesNo8[],2,FALSE)</f>
        <v>Oui</v>
      </c>
      <c r="FK31" s="4" t="str">
        <f>VLOOKUP(Table_Neonatal5[[#This Row],[OxygenMethod]],Table_OxygenMethod6[],2,FALSE)</f>
        <v>canule nasale/mask</v>
      </c>
      <c r="FL31" s="4" t="str">
        <f>VLOOKUP(Table_Neonatal5[[#This Row],[BloodSugarLow]],Table_YesNo8[],2,FALSE)</f>
        <v>Non</v>
      </c>
      <c r="FM31" s="4" t="str">
        <f>VLOOKUP(Table_Neonatal5[[#This Row],[AdmittedFirst48]],Table_YesNo8[],2,FALSE)</f>
        <v>Oui</v>
      </c>
      <c r="FN31" s="4" t="str">
        <f>VLOOKUP(Table_Neonatal5[[#This Row],[Remained2weeks]],Table_YesNo8[],2,FALSE)</f>
        <v>Non</v>
      </c>
      <c r="FO31" s="4" t="str">
        <f>VLOOKUP(Table_Neonatal5[[#This Row],[Antibiotics]],Table_YesNo8[],2,FALSE)</f>
        <v>Oui</v>
      </c>
      <c r="FP31" s="4" t="str">
        <f>VLOOKUP(Table_Neonatal5[[#This Row],[BilirubinMeas]],Table_YesNo8[],2,FALSE)</f>
        <v>Non</v>
      </c>
      <c r="FQ31" s="4" t="str">
        <f>VLOOKUP(Table_Neonatal5[[#This Row],[Phototherapy]],Table_YesNo8[],2,FALSE)</f>
        <v>Non</v>
      </c>
      <c r="FR31" s="3">
        <f>DATE(2000+Table_Neonatal5[[#This Row],[AdmitYear]],Table_Neonatal5[[#This Row],[AdmitMonth]],Table_Neonatal5[[#This Row],[AdmitDay]])</f>
        <v>42658</v>
      </c>
    </row>
    <row r="32" spans="1:174" x14ac:dyDescent="0.25">
      <c r="A32" t="s">
        <v>224</v>
      </c>
      <c r="B32" s="1">
        <v>0.46597222222222223</v>
      </c>
      <c r="C32" t="s">
        <v>185</v>
      </c>
      <c r="D32">
        <v>22</v>
      </c>
      <c r="E32">
        <v>12</v>
      </c>
      <c r="F32">
        <v>16</v>
      </c>
      <c r="G32">
        <v>0</v>
      </c>
      <c r="H32">
        <v>25</v>
      </c>
      <c r="I32">
        <v>12</v>
      </c>
      <c r="J32">
        <v>16</v>
      </c>
      <c r="K32">
        <v>0</v>
      </c>
      <c r="L32">
        <v>1</v>
      </c>
      <c r="M32">
        <v>0</v>
      </c>
      <c r="N32">
        <v>2000</v>
      </c>
      <c r="O32">
        <v>0</v>
      </c>
      <c r="P32">
        <v>0</v>
      </c>
      <c r="R32">
        <v>0</v>
      </c>
      <c r="T32" s="2">
        <v>0.79166666666666663</v>
      </c>
      <c r="U32">
        <v>0</v>
      </c>
      <c r="V32">
        <v>2</v>
      </c>
      <c r="W32">
        <v>0</v>
      </c>
      <c r="X32">
        <v>3</v>
      </c>
      <c r="Y32">
        <v>0</v>
      </c>
      <c r="AA32">
        <v>12</v>
      </c>
      <c r="AB32">
        <v>0</v>
      </c>
      <c r="AC32" t="s">
        <v>225</v>
      </c>
      <c r="AD32">
        <v>30</v>
      </c>
      <c r="AE32">
        <v>12</v>
      </c>
      <c r="AF32">
        <v>16</v>
      </c>
      <c r="AG32">
        <v>0</v>
      </c>
      <c r="AH32">
        <v>9</v>
      </c>
      <c r="AI32">
        <v>0</v>
      </c>
      <c r="AJ32">
        <v>1</v>
      </c>
      <c r="AL32">
        <v>1</v>
      </c>
      <c r="AM32">
        <v>17</v>
      </c>
      <c r="AN32" s="2">
        <v>0.79166666666666663</v>
      </c>
      <c r="AO32">
        <v>0</v>
      </c>
      <c r="AP32">
        <v>25</v>
      </c>
      <c r="AQ32">
        <v>12</v>
      </c>
      <c r="AR32">
        <v>16</v>
      </c>
      <c r="AS32">
        <v>0</v>
      </c>
      <c r="AT32">
        <v>0</v>
      </c>
      <c r="AU32" s="1"/>
      <c r="AV32">
        <v>0</v>
      </c>
      <c r="AX32">
        <v>0</v>
      </c>
      <c r="AZ32">
        <v>0</v>
      </c>
      <c r="BA32">
        <v>0</v>
      </c>
      <c r="BF32">
        <v>0</v>
      </c>
      <c r="BG32" s="2"/>
      <c r="BH32">
        <v>0</v>
      </c>
      <c r="BL32">
        <v>0</v>
      </c>
      <c r="BM32" s="1"/>
      <c r="BN32">
        <v>0</v>
      </c>
      <c r="BO32">
        <v>0</v>
      </c>
      <c r="BP32" s="3"/>
      <c r="BQ32">
        <v>0</v>
      </c>
      <c r="BR32" s="3"/>
      <c r="BS32">
        <v>0</v>
      </c>
      <c r="BT32">
        <v>0</v>
      </c>
      <c r="BU32">
        <v>0</v>
      </c>
      <c r="DZ32">
        <v>0</v>
      </c>
      <c r="EA32">
        <v>28</v>
      </c>
      <c r="EB32">
        <v>12</v>
      </c>
      <c r="EC32">
        <v>16</v>
      </c>
      <c r="ED32">
        <v>0</v>
      </c>
      <c r="EE32">
        <v>100</v>
      </c>
      <c r="EF32">
        <v>2</v>
      </c>
      <c r="EG32">
        <v>6</v>
      </c>
      <c r="EH32">
        <v>1</v>
      </c>
      <c r="EM32">
        <v>0</v>
      </c>
      <c r="ES32">
        <v>0</v>
      </c>
      <c r="ET32">
        <v>0</v>
      </c>
      <c r="EV32" t="s">
        <v>189</v>
      </c>
      <c r="EW32">
        <v>11</v>
      </c>
      <c r="EX32">
        <v>1</v>
      </c>
      <c r="EY32">
        <v>17</v>
      </c>
      <c r="EZ32" s="1">
        <v>0.47152777777777777</v>
      </c>
      <c r="FA32" t="str">
        <f>VLOOKUP(Table_Neonatal5[[#This Row],[Gender]],Table_Gender2[],2,FALSE)</f>
        <v>feminin</v>
      </c>
      <c r="FB32" t="e">
        <f>VLOOKUP(Table_Neonatal5[[#This Row],[PretermBy]],Table_PretermBy7[],2,FALSE)</f>
        <v>#N/A</v>
      </c>
      <c r="FC32" t="str">
        <f>VLOOKUP(Table_Neonatal5[[#This Row],[Diagnosis1]],Table_diagnosis[],2,FALSE)</f>
        <v>Infection neonatale / septicimie neonatale</v>
      </c>
      <c r="FD32" t="str">
        <f>VLOOKUP(Table_Neonatal5[[#This Row],[Diagnosis2]],Table_diagnosis[],2,FALSE)</f>
        <v>Autre diagnostic</v>
      </c>
      <c r="FE32" s="4" t="str">
        <f>VLOOKUP(Table_Neonatal5[[#This Row],[DischargeLoc]],Table_DischargeLoc1[],2,FALSE)</f>
        <v>Sortie/maternite</v>
      </c>
      <c r="FF32" s="4" t="str">
        <f>VLOOKUP(Table_Neonatal5[[#This Row],[AdmissionTempLow]],Table_YesNo8[],2,FALSE)</f>
        <v>Non</v>
      </c>
      <c r="FG32" s="4" t="str">
        <f>VLOOKUP(Table_Neonatal5[[#This Row],[BirthWeightLow]],Table_YesNo8[],2,FALSE)</f>
        <v>Non</v>
      </c>
      <c r="FH32" s="4" t="str">
        <f>VLOOKUP(Table_Neonatal5[[#This Row],[GestationalAgeLow]],Table_YesNo8[],2,FALSE)</f>
        <v>Non</v>
      </c>
      <c r="FI32" s="4" t="str">
        <f>VLOOKUP(Table_Neonatal5[[#This Row],[MethRx]],Table_YesNo8[],2,FALSE)</f>
        <v>Non</v>
      </c>
      <c r="FJ32" s="4" t="str">
        <f>VLOOKUP(Table_Neonatal5[[#This Row],[OxygenTherapy]],Table_YesNo8[],2,FALSE)</f>
        <v>Non</v>
      </c>
      <c r="FK32" s="4" t="e">
        <f>VLOOKUP(Table_Neonatal5[[#This Row],[OxygenMethod]],Table_OxygenMethod6[],2,FALSE)</f>
        <v>#N/A</v>
      </c>
      <c r="FL32" s="4" t="str">
        <f>VLOOKUP(Table_Neonatal5[[#This Row],[BloodSugarLow]],Table_YesNo8[],2,FALSE)</f>
        <v>Non</v>
      </c>
      <c r="FM32" s="4" t="str">
        <f>VLOOKUP(Table_Neonatal5[[#This Row],[AdmittedFirst48]],Table_YesNo8[],2,FALSE)</f>
        <v>Non</v>
      </c>
      <c r="FN32" s="4" t="str">
        <f>VLOOKUP(Table_Neonatal5[[#This Row],[Remained2weeks]],Table_YesNo8[],2,FALSE)</f>
        <v>Non</v>
      </c>
      <c r="FO32" s="4" t="str">
        <f>VLOOKUP(Table_Neonatal5[[#This Row],[Antibiotics]],Table_YesNo8[],2,FALSE)</f>
        <v>Non</v>
      </c>
      <c r="FP32" s="4" t="str">
        <f>VLOOKUP(Table_Neonatal5[[#This Row],[BilirubinMeas]],Table_YesNo8[],2,FALSE)</f>
        <v>Non</v>
      </c>
      <c r="FQ32" s="4" t="str">
        <f>VLOOKUP(Table_Neonatal5[[#This Row],[Phototherapy]],Table_YesNo8[],2,FALSE)</f>
        <v>Non</v>
      </c>
      <c r="FR32" s="3">
        <f>DATE(2000+Table_Neonatal5[[#This Row],[AdmitYear]],Table_Neonatal5[[#This Row],[AdmitMonth]],Table_Neonatal5[[#This Row],[AdmitDay]])</f>
        <v>42729</v>
      </c>
    </row>
    <row r="33" spans="1:174" x14ac:dyDescent="0.25">
      <c r="A33" t="s">
        <v>226</v>
      </c>
      <c r="B33" s="1">
        <v>0.57291666666666663</v>
      </c>
      <c r="C33" t="s">
        <v>185</v>
      </c>
      <c r="D33">
        <v>12</v>
      </c>
      <c r="E33">
        <v>12</v>
      </c>
      <c r="F33">
        <v>16</v>
      </c>
      <c r="G33">
        <v>0</v>
      </c>
      <c r="H33">
        <v>19</v>
      </c>
      <c r="I33">
        <v>12</v>
      </c>
      <c r="J33">
        <v>16</v>
      </c>
      <c r="K33">
        <v>0</v>
      </c>
      <c r="L33">
        <v>1</v>
      </c>
      <c r="M33">
        <v>0</v>
      </c>
      <c r="N33">
        <v>2500</v>
      </c>
      <c r="O33">
        <v>0</v>
      </c>
      <c r="P33">
        <v>0</v>
      </c>
      <c r="R33">
        <v>0</v>
      </c>
      <c r="T33" s="2">
        <v>0.52083333333333337</v>
      </c>
      <c r="U33">
        <v>0</v>
      </c>
      <c r="V33">
        <v>11</v>
      </c>
      <c r="W33">
        <v>0</v>
      </c>
      <c r="X33">
        <v>12</v>
      </c>
      <c r="Y33">
        <v>0</v>
      </c>
      <c r="Z33" t="s">
        <v>227</v>
      </c>
      <c r="AB33">
        <v>1</v>
      </c>
      <c r="AD33">
        <v>24</v>
      </c>
      <c r="AE33">
        <v>12</v>
      </c>
      <c r="AF33">
        <v>16</v>
      </c>
      <c r="AG33">
        <v>0</v>
      </c>
      <c r="AH33">
        <v>15</v>
      </c>
      <c r="AI33">
        <v>0</v>
      </c>
      <c r="AJ33">
        <v>1</v>
      </c>
      <c r="AL33">
        <v>1</v>
      </c>
      <c r="AM33">
        <v>18</v>
      </c>
      <c r="AN33" s="2">
        <v>0.52083333333333337</v>
      </c>
      <c r="AO33">
        <v>0</v>
      </c>
      <c r="AP33">
        <v>19</v>
      </c>
      <c r="AQ33">
        <v>12</v>
      </c>
      <c r="AR33">
        <v>16</v>
      </c>
      <c r="AS33">
        <v>0</v>
      </c>
      <c r="AT33">
        <v>0</v>
      </c>
      <c r="AU33" s="1"/>
      <c r="AV33">
        <v>0</v>
      </c>
      <c r="AX33">
        <v>0</v>
      </c>
      <c r="AZ33">
        <v>0</v>
      </c>
      <c r="BA33">
        <v>0</v>
      </c>
      <c r="BF33">
        <v>0</v>
      </c>
      <c r="BG33" s="2"/>
      <c r="BH33">
        <v>0</v>
      </c>
      <c r="BL33">
        <v>0</v>
      </c>
      <c r="BM33" s="1"/>
      <c r="BN33">
        <v>0</v>
      </c>
      <c r="BP33" s="3"/>
      <c r="BQ33">
        <v>0</v>
      </c>
      <c r="BR33" s="3"/>
      <c r="BS33">
        <v>0</v>
      </c>
      <c r="BT33">
        <v>0</v>
      </c>
      <c r="BU33">
        <v>0</v>
      </c>
      <c r="DZ33">
        <v>1</v>
      </c>
      <c r="EA33">
        <v>19</v>
      </c>
      <c r="EB33">
        <v>12</v>
      </c>
      <c r="EC33">
        <v>16</v>
      </c>
      <c r="ED33">
        <v>0</v>
      </c>
      <c r="EE33">
        <v>150</v>
      </c>
      <c r="EF33">
        <v>2</v>
      </c>
      <c r="EG33">
        <v>15</v>
      </c>
      <c r="EH33">
        <v>1</v>
      </c>
      <c r="EM33">
        <v>0</v>
      </c>
      <c r="ES33">
        <v>0</v>
      </c>
      <c r="ET33">
        <v>0</v>
      </c>
      <c r="EV33" t="s">
        <v>189</v>
      </c>
      <c r="EW33">
        <v>11</v>
      </c>
      <c r="EX33">
        <v>1</v>
      </c>
      <c r="EY33">
        <v>17</v>
      </c>
      <c r="EZ33" s="1">
        <v>0.57847222222222228</v>
      </c>
      <c r="FA33" t="str">
        <f>VLOOKUP(Table_Neonatal5[[#This Row],[Gender]],Table_Gender2[],2,FALSE)</f>
        <v>feminin</v>
      </c>
      <c r="FB33" t="e">
        <f>VLOOKUP(Table_Neonatal5[[#This Row],[PretermBy]],Table_PretermBy7[],2,FALSE)</f>
        <v>#N/A</v>
      </c>
      <c r="FC33" t="str">
        <f>VLOOKUP(Table_Neonatal5[[#This Row],[Diagnosis1]],Table_diagnosis[],2,FALSE)</f>
        <v>Autre diagnostic</v>
      </c>
      <c r="FD33" t="e">
        <f>VLOOKUP(Table_Neonatal5[[#This Row],[Diagnosis2]],Table_diagnosis[],2,FALSE)</f>
        <v>#N/A</v>
      </c>
      <c r="FE33" s="4" t="str">
        <f>VLOOKUP(Table_Neonatal5[[#This Row],[DischargeLoc]],Table_DischargeLoc1[],2,FALSE)</f>
        <v>Sortie/maternite</v>
      </c>
      <c r="FF33" s="4" t="str">
        <f>VLOOKUP(Table_Neonatal5[[#This Row],[AdmissionTempLow]],Table_YesNo8[],2,FALSE)</f>
        <v>Non</v>
      </c>
      <c r="FG33" s="4" t="str">
        <f>VLOOKUP(Table_Neonatal5[[#This Row],[BirthWeightLow]],Table_YesNo8[],2,FALSE)</f>
        <v>Non</v>
      </c>
      <c r="FH33" s="4" t="str">
        <f>VLOOKUP(Table_Neonatal5[[#This Row],[GestationalAgeLow]],Table_YesNo8[],2,FALSE)</f>
        <v>Non</v>
      </c>
      <c r="FI33" s="4" t="str">
        <f>VLOOKUP(Table_Neonatal5[[#This Row],[MethRx]],Table_YesNo8[],2,FALSE)</f>
        <v>Non</v>
      </c>
      <c r="FJ33" s="4" t="str">
        <f>VLOOKUP(Table_Neonatal5[[#This Row],[OxygenTherapy]],Table_YesNo8[],2,FALSE)</f>
        <v>Non</v>
      </c>
      <c r="FK33" s="4" t="e">
        <f>VLOOKUP(Table_Neonatal5[[#This Row],[OxygenMethod]],Table_OxygenMethod6[],2,FALSE)</f>
        <v>#N/A</v>
      </c>
      <c r="FL33" s="4" t="str">
        <f>VLOOKUP(Table_Neonatal5[[#This Row],[BloodSugarLow]],Table_YesNo8[],2,FALSE)</f>
        <v>Non</v>
      </c>
      <c r="FM33" s="4" t="str">
        <f>VLOOKUP(Table_Neonatal5[[#This Row],[AdmittedFirst48]],Table_YesNo8[],2,FALSE)</f>
        <v>Non</v>
      </c>
      <c r="FN33" s="4" t="str">
        <f>VLOOKUP(Table_Neonatal5[[#This Row],[Remained2weeks]],Table_YesNo8[],2,FALSE)</f>
        <v>Non</v>
      </c>
      <c r="FO33" s="4" t="str">
        <f>VLOOKUP(Table_Neonatal5[[#This Row],[Antibiotics]],Table_YesNo8[],2,FALSE)</f>
        <v>Oui</v>
      </c>
      <c r="FP33" s="4" t="str">
        <f>VLOOKUP(Table_Neonatal5[[#This Row],[BilirubinMeas]],Table_YesNo8[],2,FALSE)</f>
        <v>Non</v>
      </c>
      <c r="FQ33" s="4" t="str">
        <f>VLOOKUP(Table_Neonatal5[[#This Row],[Phototherapy]],Table_YesNo8[],2,FALSE)</f>
        <v>Non</v>
      </c>
      <c r="FR33" s="3">
        <f>DATE(2000+Table_Neonatal5[[#This Row],[AdmitYear]],Table_Neonatal5[[#This Row],[AdmitMonth]],Table_Neonatal5[[#This Row],[AdmitDay]])</f>
        <v>42723</v>
      </c>
    </row>
    <row r="34" spans="1:174" x14ac:dyDescent="0.25">
      <c r="A34" t="s">
        <v>228</v>
      </c>
      <c r="B34" s="1">
        <v>0.3576388888888889</v>
      </c>
      <c r="C34" t="s">
        <v>185</v>
      </c>
      <c r="D34">
        <v>5</v>
      </c>
      <c r="E34">
        <v>3</v>
      </c>
      <c r="F34">
        <v>17</v>
      </c>
      <c r="G34">
        <v>0</v>
      </c>
      <c r="H34">
        <v>16</v>
      </c>
      <c r="I34">
        <v>3</v>
      </c>
      <c r="J34">
        <v>17</v>
      </c>
      <c r="K34">
        <v>0</v>
      </c>
      <c r="L34">
        <v>1</v>
      </c>
      <c r="M34">
        <v>0</v>
      </c>
      <c r="N34">
        <v>3200</v>
      </c>
      <c r="O34">
        <v>0</v>
      </c>
      <c r="P34">
        <v>0</v>
      </c>
      <c r="R34">
        <v>0</v>
      </c>
      <c r="T34" s="2">
        <v>0.73611111111111116</v>
      </c>
      <c r="U34">
        <v>0</v>
      </c>
      <c r="V34">
        <v>11</v>
      </c>
      <c r="W34">
        <v>0</v>
      </c>
      <c r="X34">
        <v>3</v>
      </c>
      <c r="Y34">
        <v>0</v>
      </c>
      <c r="AA34">
        <v>12</v>
      </c>
      <c r="AB34">
        <v>0</v>
      </c>
      <c r="AC34" t="s">
        <v>229</v>
      </c>
      <c r="AD34">
        <v>28</v>
      </c>
      <c r="AE34">
        <v>3</v>
      </c>
      <c r="AF34">
        <v>17</v>
      </c>
      <c r="AG34">
        <v>0</v>
      </c>
      <c r="AH34">
        <v>22</v>
      </c>
      <c r="AI34">
        <v>0</v>
      </c>
      <c r="AJ34">
        <v>1</v>
      </c>
      <c r="AK34">
        <v>3250</v>
      </c>
      <c r="AL34">
        <v>0</v>
      </c>
      <c r="AM34">
        <v>17</v>
      </c>
      <c r="AN34" s="2">
        <v>0.73611111111111116</v>
      </c>
      <c r="AO34">
        <v>0</v>
      </c>
      <c r="AP34">
        <v>16</v>
      </c>
      <c r="AQ34">
        <v>3</v>
      </c>
      <c r="AR34">
        <v>17</v>
      </c>
      <c r="AS34">
        <v>0</v>
      </c>
      <c r="AT34">
        <v>0</v>
      </c>
      <c r="AU34" s="1"/>
      <c r="AV34">
        <v>0</v>
      </c>
      <c r="AX34">
        <v>0</v>
      </c>
      <c r="AZ34">
        <v>0</v>
      </c>
      <c r="BA34">
        <v>1</v>
      </c>
      <c r="BB34">
        <v>1</v>
      </c>
      <c r="BC34">
        <v>16</v>
      </c>
      <c r="BD34">
        <v>3</v>
      </c>
      <c r="BE34">
        <v>17</v>
      </c>
      <c r="BF34">
        <v>0</v>
      </c>
      <c r="BG34" s="2">
        <v>0.875</v>
      </c>
      <c r="BH34">
        <v>0</v>
      </c>
      <c r="BI34">
        <v>26</v>
      </c>
      <c r="BJ34">
        <v>3</v>
      </c>
      <c r="BK34">
        <v>17</v>
      </c>
      <c r="BL34">
        <v>0</v>
      </c>
      <c r="BM34" s="1">
        <v>0.5</v>
      </c>
      <c r="BN34">
        <v>0</v>
      </c>
      <c r="BO34">
        <v>0</v>
      </c>
      <c r="BP34" s="3"/>
      <c r="BQ34">
        <v>0</v>
      </c>
      <c r="BR34" s="3"/>
      <c r="BS34">
        <v>0</v>
      </c>
      <c r="BT34">
        <v>0</v>
      </c>
      <c r="BU34">
        <v>0</v>
      </c>
      <c r="DZ34">
        <v>1</v>
      </c>
      <c r="EA34">
        <v>16</v>
      </c>
      <c r="EB34">
        <v>3</v>
      </c>
      <c r="EC34">
        <v>17</v>
      </c>
      <c r="ED34">
        <v>0</v>
      </c>
      <c r="EE34">
        <v>160</v>
      </c>
      <c r="EF34">
        <v>3</v>
      </c>
      <c r="EG34">
        <v>16</v>
      </c>
      <c r="EH34">
        <v>1</v>
      </c>
      <c r="EM34">
        <v>0</v>
      </c>
      <c r="ES34">
        <v>0</v>
      </c>
      <c r="ET34">
        <v>0</v>
      </c>
      <c r="EV34" t="s">
        <v>189</v>
      </c>
      <c r="EW34">
        <v>4</v>
      </c>
      <c r="EX34">
        <v>4</v>
      </c>
      <c r="EY34">
        <v>17</v>
      </c>
      <c r="EZ34" s="1">
        <v>0.40416666666666667</v>
      </c>
      <c r="FA34" t="str">
        <f>VLOOKUP(Table_Neonatal5[[#This Row],[Gender]],Table_Gender2[],2,FALSE)</f>
        <v>feminin</v>
      </c>
      <c r="FB34" t="e">
        <f>VLOOKUP(Table_Neonatal5[[#This Row],[PretermBy]],Table_PretermBy7[],2,FALSE)</f>
        <v>#N/A</v>
      </c>
      <c r="FC34" t="str">
        <f>VLOOKUP(Table_Neonatal5[[#This Row],[Diagnosis1]],Table_diagnosis[],2,FALSE)</f>
        <v>Infection neonatale / septicimie neonatale</v>
      </c>
      <c r="FD34" t="str">
        <f>VLOOKUP(Table_Neonatal5[[#This Row],[Diagnosis2]],Table_diagnosis[],2,FALSE)</f>
        <v>Autre diagnostic</v>
      </c>
      <c r="FE34" s="4" t="str">
        <f>VLOOKUP(Table_Neonatal5[[#This Row],[DischargeLoc]],Table_DischargeLoc1[],2,FALSE)</f>
        <v>Sortie/maternite</v>
      </c>
      <c r="FF34" s="4" t="str">
        <f>VLOOKUP(Table_Neonatal5[[#This Row],[AdmissionTempLow]],Table_YesNo8[],2,FALSE)</f>
        <v>Non</v>
      </c>
      <c r="FG34" s="4" t="str">
        <f>VLOOKUP(Table_Neonatal5[[#This Row],[BirthWeightLow]],Table_YesNo8[],2,FALSE)</f>
        <v>Non</v>
      </c>
      <c r="FH34" s="4" t="str">
        <f>VLOOKUP(Table_Neonatal5[[#This Row],[GestationalAgeLow]],Table_YesNo8[],2,FALSE)</f>
        <v>Non</v>
      </c>
      <c r="FI34" s="4" t="str">
        <f>VLOOKUP(Table_Neonatal5[[#This Row],[MethRx]],Table_YesNo8[],2,FALSE)</f>
        <v>Non</v>
      </c>
      <c r="FJ34" s="4" t="str">
        <f>VLOOKUP(Table_Neonatal5[[#This Row],[OxygenTherapy]],Table_YesNo8[],2,FALSE)</f>
        <v>Oui</v>
      </c>
      <c r="FK34" s="4" t="str">
        <f>VLOOKUP(Table_Neonatal5[[#This Row],[OxygenMethod]],Table_OxygenMethod6[],2,FALSE)</f>
        <v>canule nasale/mask</v>
      </c>
      <c r="FL34" s="4" t="str">
        <f>VLOOKUP(Table_Neonatal5[[#This Row],[BloodSugarLow]],Table_YesNo8[],2,FALSE)</f>
        <v>Non</v>
      </c>
      <c r="FM34" s="4" t="str">
        <f>VLOOKUP(Table_Neonatal5[[#This Row],[AdmittedFirst48]],Table_YesNo8[],2,FALSE)</f>
        <v>Non</v>
      </c>
      <c r="FN34" s="4" t="str">
        <f>VLOOKUP(Table_Neonatal5[[#This Row],[Remained2weeks]],Table_YesNo8[],2,FALSE)</f>
        <v>Non</v>
      </c>
      <c r="FO34" s="4" t="str">
        <f>VLOOKUP(Table_Neonatal5[[#This Row],[Antibiotics]],Table_YesNo8[],2,FALSE)</f>
        <v>Oui</v>
      </c>
      <c r="FP34" s="4" t="str">
        <f>VLOOKUP(Table_Neonatal5[[#This Row],[BilirubinMeas]],Table_YesNo8[],2,FALSE)</f>
        <v>Non</v>
      </c>
      <c r="FQ34" s="4" t="str">
        <f>VLOOKUP(Table_Neonatal5[[#This Row],[Phototherapy]],Table_YesNo8[],2,FALSE)</f>
        <v>Non</v>
      </c>
      <c r="FR34" s="3">
        <f>DATE(2000+Table_Neonatal5[[#This Row],[AdmitYear]],Table_Neonatal5[[#This Row],[AdmitMonth]],Table_Neonatal5[[#This Row],[AdmitDay]])</f>
        <v>42810</v>
      </c>
    </row>
    <row r="35" spans="1:174" x14ac:dyDescent="0.25">
      <c r="A35" t="s">
        <v>230</v>
      </c>
      <c r="B35" s="1">
        <v>0.42569444444444443</v>
      </c>
      <c r="C35" t="s">
        <v>185</v>
      </c>
      <c r="D35">
        <v>12</v>
      </c>
      <c r="E35">
        <v>2</v>
      </c>
      <c r="F35">
        <v>17</v>
      </c>
      <c r="G35">
        <v>0</v>
      </c>
      <c r="H35">
        <v>25</v>
      </c>
      <c r="I35">
        <v>2</v>
      </c>
      <c r="J35">
        <v>17</v>
      </c>
      <c r="K35">
        <v>0</v>
      </c>
      <c r="L35">
        <v>0</v>
      </c>
      <c r="M35">
        <v>0</v>
      </c>
      <c r="N35">
        <v>3150</v>
      </c>
      <c r="O35">
        <v>0</v>
      </c>
      <c r="P35">
        <v>0</v>
      </c>
      <c r="R35">
        <v>0</v>
      </c>
      <c r="T35" s="2">
        <v>0.875</v>
      </c>
      <c r="U35">
        <v>0</v>
      </c>
      <c r="V35">
        <v>14</v>
      </c>
      <c r="W35">
        <v>0</v>
      </c>
      <c r="X35">
        <v>3</v>
      </c>
      <c r="Y35">
        <v>0</v>
      </c>
      <c r="AB35">
        <v>1</v>
      </c>
      <c r="AD35">
        <v>2</v>
      </c>
      <c r="AE35">
        <v>3</v>
      </c>
      <c r="AF35">
        <v>17</v>
      </c>
      <c r="AG35">
        <v>0</v>
      </c>
      <c r="AH35">
        <v>19</v>
      </c>
      <c r="AI35">
        <v>0</v>
      </c>
      <c r="AJ35">
        <v>1</v>
      </c>
      <c r="AK35">
        <v>3550</v>
      </c>
      <c r="AL35">
        <v>0</v>
      </c>
      <c r="AM35">
        <v>17</v>
      </c>
      <c r="AN35" s="2">
        <v>0.875</v>
      </c>
      <c r="AO35">
        <v>0</v>
      </c>
      <c r="AP35">
        <v>25</v>
      </c>
      <c r="AQ35">
        <v>2</v>
      </c>
      <c r="AR35">
        <v>17</v>
      </c>
      <c r="AS35">
        <v>0</v>
      </c>
      <c r="AT35">
        <v>0</v>
      </c>
      <c r="AU35" s="1"/>
      <c r="AV35">
        <v>0</v>
      </c>
      <c r="AX35">
        <v>0</v>
      </c>
      <c r="AZ35">
        <v>0</v>
      </c>
      <c r="BA35">
        <v>0</v>
      </c>
      <c r="BF35">
        <v>0</v>
      </c>
      <c r="BG35" s="2"/>
      <c r="BH35">
        <v>0</v>
      </c>
      <c r="BL35">
        <v>0</v>
      </c>
      <c r="BM35" s="1"/>
      <c r="BN35">
        <v>0</v>
      </c>
      <c r="BO35">
        <v>0</v>
      </c>
      <c r="BP35" s="3"/>
      <c r="BQ35">
        <v>0</v>
      </c>
      <c r="BR35" s="3"/>
      <c r="BS35">
        <v>0</v>
      </c>
      <c r="BT35">
        <v>0</v>
      </c>
      <c r="BU35">
        <v>0</v>
      </c>
      <c r="DZ35">
        <v>1</v>
      </c>
      <c r="EA35">
        <v>24</v>
      </c>
      <c r="EB35">
        <v>2</v>
      </c>
      <c r="EC35">
        <v>17</v>
      </c>
      <c r="ED35">
        <v>0</v>
      </c>
      <c r="EE35">
        <v>157</v>
      </c>
      <c r="EF35">
        <v>3</v>
      </c>
      <c r="EG35">
        <v>15</v>
      </c>
      <c r="EH35">
        <v>1</v>
      </c>
      <c r="EI35">
        <v>157</v>
      </c>
      <c r="EJ35">
        <v>2</v>
      </c>
      <c r="EM35">
        <v>0</v>
      </c>
      <c r="ES35">
        <v>0</v>
      </c>
      <c r="ET35">
        <v>0</v>
      </c>
      <c r="EV35" t="s">
        <v>189</v>
      </c>
      <c r="EW35">
        <v>4</v>
      </c>
      <c r="EX35">
        <v>4</v>
      </c>
      <c r="EY35">
        <v>17</v>
      </c>
      <c r="EZ35" s="1">
        <v>0.42986111111111114</v>
      </c>
      <c r="FA35" t="str">
        <f>VLOOKUP(Table_Neonatal5[[#This Row],[Gender]],Table_Gender2[],2,FALSE)</f>
        <v>masculin</v>
      </c>
      <c r="FB35" t="e">
        <f>VLOOKUP(Table_Neonatal5[[#This Row],[PretermBy]],Table_PretermBy7[],2,FALSE)</f>
        <v>#N/A</v>
      </c>
      <c r="FC35" t="str">
        <f>VLOOKUP(Table_Neonatal5[[#This Row],[Diagnosis1]],Table_diagnosis[],2,FALSE)</f>
        <v>Infection neonatale / septicimie neonatale</v>
      </c>
      <c r="FD35" t="e">
        <f>VLOOKUP(Table_Neonatal5[[#This Row],[Diagnosis2]],Table_diagnosis[],2,FALSE)</f>
        <v>#N/A</v>
      </c>
      <c r="FE35" s="4" t="str">
        <f>VLOOKUP(Table_Neonatal5[[#This Row],[DischargeLoc]],Table_DischargeLoc1[],2,FALSE)</f>
        <v>Sortie/maternite</v>
      </c>
      <c r="FF35" s="4" t="str">
        <f>VLOOKUP(Table_Neonatal5[[#This Row],[AdmissionTempLow]],Table_YesNo8[],2,FALSE)</f>
        <v>Non</v>
      </c>
      <c r="FG35" s="4" t="str">
        <f>VLOOKUP(Table_Neonatal5[[#This Row],[BirthWeightLow]],Table_YesNo8[],2,FALSE)</f>
        <v>Non</v>
      </c>
      <c r="FH35" s="4" t="str">
        <f>VLOOKUP(Table_Neonatal5[[#This Row],[GestationalAgeLow]],Table_YesNo8[],2,FALSE)</f>
        <v>Non</v>
      </c>
      <c r="FI35" s="4" t="str">
        <f>VLOOKUP(Table_Neonatal5[[#This Row],[MethRx]],Table_YesNo8[],2,FALSE)</f>
        <v>Non</v>
      </c>
      <c r="FJ35" s="4" t="str">
        <f>VLOOKUP(Table_Neonatal5[[#This Row],[OxygenTherapy]],Table_YesNo8[],2,FALSE)</f>
        <v>Non</v>
      </c>
      <c r="FK35" s="4" t="e">
        <f>VLOOKUP(Table_Neonatal5[[#This Row],[OxygenMethod]],Table_OxygenMethod6[],2,FALSE)</f>
        <v>#N/A</v>
      </c>
      <c r="FL35" s="4" t="str">
        <f>VLOOKUP(Table_Neonatal5[[#This Row],[BloodSugarLow]],Table_YesNo8[],2,FALSE)</f>
        <v>Non</v>
      </c>
      <c r="FM35" s="4" t="str">
        <f>VLOOKUP(Table_Neonatal5[[#This Row],[AdmittedFirst48]],Table_YesNo8[],2,FALSE)</f>
        <v>Non</v>
      </c>
      <c r="FN35" s="4" t="str">
        <f>VLOOKUP(Table_Neonatal5[[#This Row],[Remained2weeks]],Table_YesNo8[],2,FALSE)</f>
        <v>Non</v>
      </c>
      <c r="FO35" s="4" t="str">
        <f>VLOOKUP(Table_Neonatal5[[#This Row],[Antibiotics]],Table_YesNo8[],2,FALSE)</f>
        <v>Oui</v>
      </c>
      <c r="FP35" s="4" t="str">
        <f>VLOOKUP(Table_Neonatal5[[#This Row],[BilirubinMeas]],Table_YesNo8[],2,FALSE)</f>
        <v>Non</v>
      </c>
      <c r="FQ35" s="4" t="str">
        <f>VLOOKUP(Table_Neonatal5[[#This Row],[Phototherapy]],Table_YesNo8[],2,FALSE)</f>
        <v>Non</v>
      </c>
      <c r="FR35" s="3">
        <f>DATE(2000+Table_Neonatal5[[#This Row],[AdmitYear]],Table_Neonatal5[[#This Row],[AdmitMonth]],Table_Neonatal5[[#This Row],[AdmitDay]])</f>
        <v>42791</v>
      </c>
    </row>
    <row r="36" spans="1:174" x14ac:dyDescent="0.25">
      <c r="A36" t="s">
        <v>231</v>
      </c>
      <c r="B36" s="1">
        <v>0.37847222222222221</v>
      </c>
      <c r="C36" t="s">
        <v>185</v>
      </c>
      <c r="D36">
        <v>19</v>
      </c>
      <c r="E36">
        <v>2</v>
      </c>
      <c r="F36">
        <v>17</v>
      </c>
      <c r="G36">
        <v>0</v>
      </c>
      <c r="H36">
        <v>19</v>
      </c>
      <c r="I36">
        <v>2</v>
      </c>
      <c r="J36">
        <v>17</v>
      </c>
      <c r="K36">
        <v>0</v>
      </c>
      <c r="L36">
        <v>0</v>
      </c>
      <c r="M36">
        <v>0</v>
      </c>
      <c r="N36">
        <v>2500</v>
      </c>
      <c r="O36">
        <v>0</v>
      </c>
      <c r="P36">
        <v>0</v>
      </c>
      <c r="R36">
        <v>0</v>
      </c>
      <c r="T36" s="2">
        <v>0.74861111111111112</v>
      </c>
      <c r="U36">
        <v>0</v>
      </c>
      <c r="V36">
        <v>0</v>
      </c>
      <c r="W36">
        <v>0</v>
      </c>
      <c r="X36">
        <v>3</v>
      </c>
      <c r="Y36">
        <v>0</v>
      </c>
      <c r="AB36">
        <v>0</v>
      </c>
      <c r="AD36">
        <v>26</v>
      </c>
      <c r="AE36">
        <v>2</v>
      </c>
      <c r="AF36">
        <v>17</v>
      </c>
      <c r="AG36">
        <v>0</v>
      </c>
      <c r="AH36">
        <v>7</v>
      </c>
      <c r="AI36">
        <v>0</v>
      </c>
      <c r="AJ36">
        <v>1</v>
      </c>
      <c r="AK36">
        <v>2600</v>
      </c>
      <c r="AL36">
        <v>0</v>
      </c>
      <c r="AM36">
        <v>17</v>
      </c>
      <c r="AN36" s="2">
        <v>0.78472222222222221</v>
      </c>
      <c r="AO36">
        <v>0</v>
      </c>
      <c r="AP36">
        <v>19</v>
      </c>
      <c r="AQ36">
        <v>2</v>
      </c>
      <c r="AR36">
        <v>17</v>
      </c>
      <c r="AS36">
        <v>0</v>
      </c>
      <c r="AT36">
        <v>0</v>
      </c>
      <c r="AU36" s="1"/>
      <c r="AV36">
        <v>0</v>
      </c>
      <c r="AX36">
        <v>0</v>
      </c>
      <c r="AZ36">
        <v>0</v>
      </c>
      <c r="BA36">
        <v>1</v>
      </c>
      <c r="BC36">
        <v>19</v>
      </c>
      <c r="BD36">
        <v>2</v>
      </c>
      <c r="BE36">
        <v>17</v>
      </c>
      <c r="BF36">
        <v>0</v>
      </c>
      <c r="BG36" s="2">
        <v>0.79166666666666663</v>
      </c>
      <c r="BH36">
        <v>0</v>
      </c>
      <c r="BI36">
        <v>25</v>
      </c>
      <c r="BJ36">
        <v>2</v>
      </c>
      <c r="BK36">
        <v>17</v>
      </c>
      <c r="BL36">
        <v>0</v>
      </c>
      <c r="BM36" s="1">
        <v>0.375</v>
      </c>
      <c r="BN36">
        <v>0</v>
      </c>
      <c r="BO36">
        <v>0</v>
      </c>
      <c r="BP36" s="3"/>
      <c r="BQ36">
        <v>0</v>
      </c>
      <c r="BR36" s="3"/>
      <c r="BS36">
        <v>0</v>
      </c>
      <c r="BT36">
        <v>1</v>
      </c>
      <c r="BU36">
        <v>0</v>
      </c>
      <c r="DZ36">
        <v>1</v>
      </c>
      <c r="EA36">
        <v>19</v>
      </c>
      <c r="EB36">
        <v>2</v>
      </c>
      <c r="EC36">
        <v>17</v>
      </c>
      <c r="ED36">
        <v>0</v>
      </c>
      <c r="EE36">
        <v>125</v>
      </c>
      <c r="EF36">
        <v>2</v>
      </c>
      <c r="EG36">
        <v>12</v>
      </c>
      <c r="EH36">
        <v>1</v>
      </c>
      <c r="EM36">
        <v>0</v>
      </c>
      <c r="ES36">
        <v>0</v>
      </c>
      <c r="ET36">
        <v>0</v>
      </c>
      <c r="EV36" t="s">
        <v>186</v>
      </c>
      <c r="EW36">
        <v>3</v>
      </c>
      <c r="EX36">
        <v>4</v>
      </c>
      <c r="EY36">
        <v>17</v>
      </c>
      <c r="EZ36" s="1">
        <v>0.38333333333333336</v>
      </c>
      <c r="FA36" t="str">
        <f>VLOOKUP(Table_Neonatal5[[#This Row],[Gender]],Table_Gender2[],2,FALSE)</f>
        <v>masculin</v>
      </c>
      <c r="FB36" t="e">
        <f>VLOOKUP(Table_Neonatal5[[#This Row],[PretermBy]],Table_PretermBy7[],2,FALSE)</f>
        <v>#N/A</v>
      </c>
      <c r="FC36" t="str">
        <f>VLOOKUP(Table_Neonatal5[[#This Row],[Diagnosis1]],Table_diagnosis[],2,FALSE)</f>
        <v>Infection neonatale / septicimie neonatale</v>
      </c>
      <c r="FD36" t="e">
        <f>VLOOKUP(Table_Neonatal5[[#This Row],[Diagnosis2]],Table_diagnosis[],2,FALSE)</f>
        <v>#N/A</v>
      </c>
      <c r="FE36" s="4" t="str">
        <f>VLOOKUP(Table_Neonatal5[[#This Row],[DischargeLoc]],Table_DischargeLoc1[],2,FALSE)</f>
        <v>Sortie/maternite</v>
      </c>
      <c r="FF36" s="4" t="str">
        <f>VLOOKUP(Table_Neonatal5[[#This Row],[AdmissionTempLow]],Table_YesNo8[],2,FALSE)</f>
        <v>Non</v>
      </c>
      <c r="FG36" s="4" t="str">
        <f>VLOOKUP(Table_Neonatal5[[#This Row],[BirthWeightLow]],Table_YesNo8[],2,FALSE)</f>
        <v>Non</v>
      </c>
      <c r="FH36" s="4" t="str">
        <f>VLOOKUP(Table_Neonatal5[[#This Row],[GestationalAgeLow]],Table_YesNo8[],2,FALSE)</f>
        <v>Non</v>
      </c>
      <c r="FI36" s="4" t="str">
        <f>VLOOKUP(Table_Neonatal5[[#This Row],[MethRx]],Table_YesNo8[],2,FALSE)</f>
        <v>Non</v>
      </c>
      <c r="FJ36" s="4" t="str">
        <f>VLOOKUP(Table_Neonatal5[[#This Row],[OxygenTherapy]],Table_YesNo8[],2,FALSE)</f>
        <v>Oui</v>
      </c>
      <c r="FK36" s="4" t="e">
        <f>VLOOKUP(Table_Neonatal5[[#This Row],[OxygenMethod]],Table_OxygenMethod6[],2,FALSE)</f>
        <v>#N/A</v>
      </c>
      <c r="FL36" s="4" t="str">
        <f>VLOOKUP(Table_Neonatal5[[#This Row],[BloodSugarLow]],Table_YesNo8[],2,FALSE)</f>
        <v>Non</v>
      </c>
      <c r="FM36" s="4" t="str">
        <f>VLOOKUP(Table_Neonatal5[[#This Row],[AdmittedFirst48]],Table_YesNo8[],2,FALSE)</f>
        <v>Oui</v>
      </c>
      <c r="FN36" s="4" t="str">
        <f>VLOOKUP(Table_Neonatal5[[#This Row],[Remained2weeks]],Table_YesNo8[],2,FALSE)</f>
        <v>Non</v>
      </c>
      <c r="FO36" s="4" t="str">
        <f>VLOOKUP(Table_Neonatal5[[#This Row],[Antibiotics]],Table_YesNo8[],2,FALSE)</f>
        <v>Oui</v>
      </c>
      <c r="FP36" s="4" t="str">
        <f>VLOOKUP(Table_Neonatal5[[#This Row],[BilirubinMeas]],Table_YesNo8[],2,FALSE)</f>
        <v>Non</v>
      </c>
      <c r="FQ36" s="4" t="str">
        <f>VLOOKUP(Table_Neonatal5[[#This Row],[Phototherapy]],Table_YesNo8[],2,FALSE)</f>
        <v>Non</v>
      </c>
      <c r="FR36" s="3">
        <f>DATE(2000+Table_Neonatal5[[#This Row],[AdmitYear]],Table_Neonatal5[[#This Row],[AdmitMonth]],Table_Neonatal5[[#This Row],[AdmitDay]])</f>
        <v>42785</v>
      </c>
    </row>
    <row r="37" spans="1:174" x14ac:dyDescent="0.25">
      <c r="A37" t="s">
        <v>232</v>
      </c>
      <c r="B37" s="1">
        <v>0.54236111111111107</v>
      </c>
      <c r="C37" t="s">
        <v>185</v>
      </c>
      <c r="D37">
        <v>27</v>
      </c>
      <c r="E37">
        <v>9</v>
      </c>
      <c r="F37">
        <v>16</v>
      </c>
      <c r="G37">
        <v>0</v>
      </c>
      <c r="H37">
        <v>27</v>
      </c>
      <c r="I37">
        <v>9</v>
      </c>
      <c r="J37">
        <v>16</v>
      </c>
      <c r="K37">
        <v>0</v>
      </c>
      <c r="L37">
        <v>0</v>
      </c>
      <c r="M37">
        <v>0</v>
      </c>
      <c r="N37">
        <v>2600</v>
      </c>
      <c r="O37">
        <v>0</v>
      </c>
      <c r="P37">
        <v>0</v>
      </c>
      <c r="R37">
        <v>0</v>
      </c>
      <c r="T37" s="2">
        <v>0.875</v>
      </c>
      <c r="U37">
        <v>0</v>
      </c>
      <c r="V37">
        <v>0</v>
      </c>
      <c r="W37">
        <v>0</v>
      </c>
      <c r="X37">
        <v>3</v>
      </c>
      <c r="Y37">
        <v>0</v>
      </c>
      <c r="AA37">
        <v>8</v>
      </c>
      <c r="AB37">
        <v>0</v>
      </c>
      <c r="AD37">
        <v>3</v>
      </c>
      <c r="AE37">
        <v>10</v>
      </c>
      <c r="AF37">
        <v>16</v>
      </c>
      <c r="AG37">
        <v>0</v>
      </c>
      <c r="AH37">
        <v>6</v>
      </c>
      <c r="AI37">
        <v>0</v>
      </c>
      <c r="AJ37">
        <v>1</v>
      </c>
      <c r="AK37">
        <v>2700</v>
      </c>
      <c r="AL37">
        <v>0</v>
      </c>
      <c r="AM37">
        <v>18</v>
      </c>
      <c r="AN37" s="2">
        <v>0.875</v>
      </c>
      <c r="AO37">
        <v>0</v>
      </c>
      <c r="AP37">
        <v>27</v>
      </c>
      <c r="AQ37">
        <v>9</v>
      </c>
      <c r="AR37">
        <v>16</v>
      </c>
      <c r="AS37">
        <v>0</v>
      </c>
      <c r="AT37">
        <v>0</v>
      </c>
      <c r="AU37" s="1"/>
      <c r="AV37">
        <v>0</v>
      </c>
      <c r="AX37">
        <v>0</v>
      </c>
      <c r="AZ37">
        <v>0</v>
      </c>
      <c r="BA37">
        <v>0</v>
      </c>
      <c r="BF37">
        <v>0</v>
      </c>
      <c r="BG37" s="2"/>
      <c r="BH37">
        <v>0</v>
      </c>
      <c r="BL37">
        <v>0</v>
      </c>
      <c r="BM37" s="1"/>
      <c r="BN37">
        <v>0</v>
      </c>
      <c r="BP37" s="3"/>
      <c r="BQ37">
        <v>0</v>
      </c>
      <c r="BR37" s="3"/>
      <c r="BS37">
        <v>0</v>
      </c>
      <c r="BT37">
        <v>1</v>
      </c>
      <c r="BU37">
        <v>0</v>
      </c>
      <c r="DZ37">
        <v>1</v>
      </c>
      <c r="EA37">
        <v>27</v>
      </c>
      <c r="EB37">
        <v>9</v>
      </c>
      <c r="EC37">
        <v>16</v>
      </c>
      <c r="ED37">
        <v>0</v>
      </c>
      <c r="EE37">
        <v>125</v>
      </c>
      <c r="EF37">
        <v>2</v>
      </c>
      <c r="EG37">
        <v>12.15</v>
      </c>
      <c r="EH37">
        <v>1</v>
      </c>
      <c r="EM37">
        <v>0</v>
      </c>
      <c r="ES37">
        <v>0</v>
      </c>
      <c r="ET37">
        <v>0</v>
      </c>
      <c r="EV37" t="s">
        <v>189</v>
      </c>
      <c r="EW37">
        <v>11</v>
      </c>
      <c r="EX37">
        <v>11</v>
      </c>
      <c r="EY37">
        <v>16</v>
      </c>
      <c r="EZ37" s="1">
        <v>0.54861111111111116</v>
      </c>
      <c r="FA37" t="str">
        <f>VLOOKUP(Table_Neonatal5[[#This Row],[Gender]],Table_Gender2[],2,FALSE)</f>
        <v>masculin</v>
      </c>
      <c r="FB37" t="e">
        <f>VLOOKUP(Table_Neonatal5[[#This Row],[PretermBy]],Table_PretermBy7[],2,FALSE)</f>
        <v>#N/A</v>
      </c>
      <c r="FC37" t="str">
        <f>VLOOKUP(Table_Neonatal5[[#This Row],[Diagnosis1]],Table_diagnosis[],2,FALSE)</f>
        <v>Infection neonatale / septicimie neonatale</v>
      </c>
      <c r="FD37" t="str">
        <f>VLOOKUP(Table_Neonatal5[[#This Row],[Diagnosis2]],Table_diagnosis[],2,FALSE)</f>
        <v>Asphyxia a la naissance / APGAR bas / HIE</v>
      </c>
      <c r="FE37" s="4" t="str">
        <f>VLOOKUP(Table_Neonatal5[[#This Row],[DischargeLoc]],Table_DischargeLoc1[],2,FALSE)</f>
        <v>Sortie/maternite</v>
      </c>
      <c r="FF37" s="4" t="str">
        <f>VLOOKUP(Table_Neonatal5[[#This Row],[AdmissionTempLow]],Table_YesNo8[],2,FALSE)</f>
        <v>Non</v>
      </c>
      <c r="FG37" s="4" t="str">
        <f>VLOOKUP(Table_Neonatal5[[#This Row],[BirthWeightLow]],Table_YesNo8[],2,FALSE)</f>
        <v>Non</v>
      </c>
      <c r="FH37" s="4" t="str">
        <f>VLOOKUP(Table_Neonatal5[[#This Row],[GestationalAgeLow]],Table_YesNo8[],2,FALSE)</f>
        <v>Non</v>
      </c>
      <c r="FI37" s="4" t="str">
        <f>VLOOKUP(Table_Neonatal5[[#This Row],[MethRx]],Table_YesNo8[],2,FALSE)</f>
        <v>Non</v>
      </c>
      <c r="FJ37" s="4" t="str">
        <f>VLOOKUP(Table_Neonatal5[[#This Row],[OxygenTherapy]],Table_YesNo8[],2,FALSE)</f>
        <v>Non</v>
      </c>
      <c r="FK37" s="4" t="e">
        <f>VLOOKUP(Table_Neonatal5[[#This Row],[OxygenMethod]],Table_OxygenMethod6[],2,FALSE)</f>
        <v>#N/A</v>
      </c>
      <c r="FL37" s="4" t="str">
        <f>VLOOKUP(Table_Neonatal5[[#This Row],[BloodSugarLow]],Table_YesNo8[],2,FALSE)</f>
        <v>Non</v>
      </c>
      <c r="FM37" s="4" t="str">
        <f>VLOOKUP(Table_Neonatal5[[#This Row],[AdmittedFirst48]],Table_YesNo8[],2,FALSE)</f>
        <v>Oui</v>
      </c>
      <c r="FN37" s="4" t="str">
        <f>VLOOKUP(Table_Neonatal5[[#This Row],[Remained2weeks]],Table_YesNo8[],2,FALSE)</f>
        <v>Non</v>
      </c>
      <c r="FO37" s="4" t="str">
        <f>VLOOKUP(Table_Neonatal5[[#This Row],[Antibiotics]],Table_YesNo8[],2,FALSE)</f>
        <v>Oui</v>
      </c>
      <c r="FP37" s="4" t="str">
        <f>VLOOKUP(Table_Neonatal5[[#This Row],[BilirubinMeas]],Table_YesNo8[],2,FALSE)</f>
        <v>Non</v>
      </c>
      <c r="FQ37" s="4" t="str">
        <f>VLOOKUP(Table_Neonatal5[[#This Row],[Phototherapy]],Table_YesNo8[],2,FALSE)</f>
        <v>Non</v>
      </c>
      <c r="FR37" s="3">
        <f>DATE(2000+Table_Neonatal5[[#This Row],[AdmitYear]],Table_Neonatal5[[#This Row],[AdmitMonth]],Table_Neonatal5[[#This Row],[AdmitDay]])</f>
        <v>42640</v>
      </c>
    </row>
    <row r="38" spans="1:174" x14ac:dyDescent="0.25">
      <c r="A38" t="s">
        <v>233</v>
      </c>
      <c r="B38" s="1">
        <v>0.15</v>
      </c>
      <c r="C38" t="s">
        <v>185</v>
      </c>
      <c r="D38">
        <v>1</v>
      </c>
      <c r="E38">
        <v>12</v>
      </c>
      <c r="F38">
        <v>16</v>
      </c>
      <c r="G38">
        <v>0</v>
      </c>
      <c r="H38">
        <v>1</v>
      </c>
      <c r="I38">
        <v>12</v>
      </c>
      <c r="J38">
        <v>16</v>
      </c>
      <c r="K38">
        <v>0</v>
      </c>
      <c r="L38">
        <v>1</v>
      </c>
      <c r="M38">
        <v>0</v>
      </c>
      <c r="N38">
        <v>1150</v>
      </c>
      <c r="O38">
        <v>0</v>
      </c>
      <c r="P38">
        <v>1</v>
      </c>
      <c r="Q38">
        <v>29</v>
      </c>
      <c r="R38">
        <v>0</v>
      </c>
      <c r="T38" s="2">
        <v>0.52083333333333337</v>
      </c>
      <c r="U38">
        <v>0</v>
      </c>
      <c r="V38">
        <v>0</v>
      </c>
      <c r="W38">
        <v>0</v>
      </c>
      <c r="X38">
        <v>1</v>
      </c>
      <c r="Y38">
        <v>0</v>
      </c>
      <c r="AA38">
        <v>3</v>
      </c>
      <c r="AB38">
        <v>0</v>
      </c>
      <c r="AD38">
        <v>19</v>
      </c>
      <c r="AE38">
        <v>1</v>
      </c>
      <c r="AF38">
        <v>17</v>
      </c>
      <c r="AG38">
        <v>0</v>
      </c>
      <c r="AH38">
        <v>45</v>
      </c>
      <c r="AI38">
        <v>0</v>
      </c>
      <c r="AJ38">
        <v>1</v>
      </c>
      <c r="AK38">
        <v>1900</v>
      </c>
      <c r="AL38">
        <v>0</v>
      </c>
      <c r="AM38">
        <v>17</v>
      </c>
      <c r="AN38" s="2">
        <v>0.52083333333333337</v>
      </c>
      <c r="AO38">
        <v>0</v>
      </c>
      <c r="AP38">
        <v>1</v>
      </c>
      <c r="AQ38">
        <v>12</v>
      </c>
      <c r="AR38">
        <v>16</v>
      </c>
      <c r="AS38">
        <v>0</v>
      </c>
      <c r="AT38">
        <v>0</v>
      </c>
      <c r="AU38" s="1"/>
      <c r="AV38">
        <v>0</v>
      </c>
      <c r="AX38">
        <v>0</v>
      </c>
      <c r="AZ38">
        <v>1</v>
      </c>
      <c r="BA38">
        <v>1</v>
      </c>
      <c r="BB38">
        <v>1</v>
      </c>
      <c r="BC38">
        <v>1</v>
      </c>
      <c r="BD38">
        <v>12</v>
      </c>
      <c r="BE38">
        <v>16</v>
      </c>
      <c r="BF38">
        <v>0</v>
      </c>
      <c r="BG38" s="2">
        <v>0.625</v>
      </c>
      <c r="BH38">
        <v>0</v>
      </c>
      <c r="BI38">
        <v>15</v>
      </c>
      <c r="BJ38">
        <v>12</v>
      </c>
      <c r="BK38">
        <v>16</v>
      </c>
      <c r="BL38">
        <v>0</v>
      </c>
      <c r="BM38" s="1">
        <v>0.25</v>
      </c>
      <c r="BN38">
        <v>0</v>
      </c>
      <c r="BP38" s="3"/>
      <c r="BQ38">
        <v>0</v>
      </c>
      <c r="BR38" s="3"/>
      <c r="BS38">
        <v>0</v>
      </c>
      <c r="BT38">
        <v>1</v>
      </c>
      <c r="BU38">
        <v>1</v>
      </c>
      <c r="BV38">
        <v>1</v>
      </c>
      <c r="BW38">
        <v>12</v>
      </c>
      <c r="BX38">
        <v>16</v>
      </c>
      <c r="BY38">
        <v>1150</v>
      </c>
      <c r="BZ38">
        <v>2</v>
      </c>
      <c r="CA38">
        <v>12</v>
      </c>
      <c r="CB38">
        <v>16</v>
      </c>
      <c r="CC38">
        <v>1150</v>
      </c>
      <c r="CD38">
        <v>3</v>
      </c>
      <c r="CE38">
        <v>12</v>
      </c>
      <c r="CF38">
        <v>16</v>
      </c>
      <c r="CG38">
        <v>1050</v>
      </c>
      <c r="CH38">
        <v>4</v>
      </c>
      <c r="CI38">
        <v>12</v>
      </c>
      <c r="CJ38">
        <v>16</v>
      </c>
      <c r="CK38">
        <v>1000</v>
      </c>
      <c r="CL38">
        <v>5</v>
      </c>
      <c r="CM38">
        <v>12</v>
      </c>
      <c r="CN38">
        <v>16</v>
      </c>
      <c r="CO38">
        <v>1000</v>
      </c>
      <c r="CP38">
        <v>6</v>
      </c>
      <c r="CQ38">
        <v>12</v>
      </c>
      <c r="CR38">
        <v>16</v>
      </c>
      <c r="CS38">
        <v>1050</v>
      </c>
      <c r="CT38">
        <v>7</v>
      </c>
      <c r="CU38">
        <v>12</v>
      </c>
      <c r="CW38">
        <v>1000</v>
      </c>
      <c r="CX38">
        <v>8</v>
      </c>
      <c r="CY38">
        <v>12</v>
      </c>
      <c r="CZ38">
        <v>16</v>
      </c>
      <c r="DA38">
        <v>1050</v>
      </c>
      <c r="DB38">
        <v>9</v>
      </c>
      <c r="DC38">
        <v>12</v>
      </c>
      <c r="DD38">
        <v>16</v>
      </c>
      <c r="DE38">
        <v>1050</v>
      </c>
      <c r="DF38">
        <v>10</v>
      </c>
      <c r="DG38">
        <v>12</v>
      </c>
      <c r="DH38">
        <v>16</v>
      </c>
      <c r="DI38">
        <v>1050</v>
      </c>
      <c r="DJ38">
        <v>11</v>
      </c>
      <c r="DK38">
        <v>12</v>
      </c>
      <c r="DL38">
        <v>16</v>
      </c>
      <c r="DM38">
        <v>1000</v>
      </c>
      <c r="DN38">
        <v>12</v>
      </c>
      <c r="DO38">
        <v>12</v>
      </c>
      <c r="DP38">
        <v>16</v>
      </c>
      <c r="DQ38">
        <v>1050</v>
      </c>
      <c r="DZ38">
        <v>1</v>
      </c>
      <c r="EA38">
        <v>1</v>
      </c>
      <c r="EB38">
        <v>12</v>
      </c>
      <c r="EC38">
        <v>16</v>
      </c>
      <c r="ED38">
        <v>0</v>
      </c>
      <c r="EE38">
        <v>57</v>
      </c>
      <c r="EF38">
        <v>2</v>
      </c>
      <c r="EG38">
        <v>3.4</v>
      </c>
      <c r="EH38">
        <v>1</v>
      </c>
      <c r="EM38">
        <v>0</v>
      </c>
      <c r="ES38">
        <v>0</v>
      </c>
      <c r="ET38">
        <v>0</v>
      </c>
      <c r="EV38" t="s">
        <v>189</v>
      </c>
      <c r="EW38">
        <v>2</v>
      </c>
      <c r="EX38">
        <v>2</v>
      </c>
      <c r="EY38">
        <v>17</v>
      </c>
      <c r="EZ38" s="1">
        <v>0.15416666666666667</v>
      </c>
      <c r="FA38" t="str">
        <f>VLOOKUP(Table_Neonatal5[[#This Row],[Gender]],Table_Gender2[],2,FALSE)</f>
        <v>feminin</v>
      </c>
      <c r="FB38" t="e">
        <f>VLOOKUP(Table_Neonatal5[[#This Row],[PretermBy]],Table_PretermBy7[],2,FALSE)</f>
        <v>#N/A</v>
      </c>
      <c r="FC38" t="str">
        <f>VLOOKUP(Table_Neonatal5[[#This Row],[Diagnosis1]],Table_diagnosis[],2,FALSE)</f>
        <v>Prematurite</v>
      </c>
      <c r="FD38" t="str">
        <f>VLOOKUP(Table_Neonatal5[[#This Row],[Diagnosis2]],Table_diagnosis[],2,FALSE)</f>
        <v>Infection neonatale / septicimie neonatale</v>
      </c>
      <c r="FE38" s="4" t="str">
        <f>VLOOKUP(Table_Neonatal5[[#This Row],[DischargeLoc]],Table_DischargeLoc1[],2,FALSE)</f>
        <v>Sortie/maternite</v>
      </c>
      <c r="FF38" s="4" t="str">
        <f>VLOOKUP(Table_Neonatal5[[#This Row],[AdmissionTempLow]],Table_YesNo8[],2,FALSE)</f>
        <v>Non</v>
      </c>
      <c r="FG38" s="4" t="str">
        <f>VLOOKUP(Table_Neonatal5[[#This Row],[BirthWeightLow]],Table_YesNo8[],2,FALSE)</f>
        <v>Non</v>
      </c>
      <c r="FH38" s="4" t="str">
        <f>VLOOKUP(Table_Neonatal5[[#This Row],[GestationalAgeLow]],Table_YesNo8[],2,FALSE)</f>
        <v>Non</v>
      </c>
      <c r="FI38" s="4" t="str">
        <f>VLOOKUP(Table_Neonatal5[[#This Row],[MethRx]],Table_YesNo8[],2,FALSE)</f>
        <v>Oui</v>
      </c>
      <c r="FJ38" s="4" t="str">
        <f>VLOOKUP(Table_Neonatal5[[#This Row],[OxygenTherapy]],Table_YesNo8[],2,FALSE)</f>
        <v>Oui</v>
      </c>
      <c r="FK38" s="4" t="str">
        <f>VLOOKUP(Table_Neonatal5[[#This Row],[OxygenMethod]],Table_OxygenMethod6[],2,FALSE)</f>
        <v>canule nasale/mask</v>
      </c>
      <c r="FL38" s="4" t="str">
        <f>VLOOKUP(Table_Neonatal5[[#This Row],[BloodSugarLow]],Table_YesNo8[],2,FALSE)</f>
        <v>Non</v>
      </c>
      <c r="FM38" s="4" t="str">
        <f>VLOOKUP(Table_Neonatal5[[#This Row],[AdmittedFirst48]],Table_YesNo8[],2,FALSE)</f>
        <v>Oui</v>
      </c>
      <c r="FN38" s="4" t="str">
        <f>VLOOKUP(Table_Neonatal5[[#This Row],[Remained2weeks]],Table_YesNo8[],2,FALSE)</f>
        <v>Oui</v>
      </c>
      <c r="FO38" s="4" t="str">
        <f>VLOOKUP(Table_Neonatal5[[#This Row],[Antibiotics]],Table_YesNo8[],2,FALSE)</f>
        <v>Oui</v>
      </c>
      <c r="FP38" s="4" t="str">
        <f>VLOOKUP(Table_Neonatal5[[#This Row],[BilirubinMeas]],Table_YesNo8[],2,FALSE)</f>
        <v>Non</v>
      </c>
      <c r="FQ38" s="4" t="str">
        <f>VLOOKUP(Table_Neonatal5[[#This Row],[Phototherapy]],Table_YesNo8[],2,FALSE)</f>
        <v>Non</v>
      </c>
      <c r="FR38" s="3">
        <f>DATE(2000+Table_Neonatal5[[#This Row],[AdmitYear]],Table_Neonatal5[[#This Row],[AdmitMonth]],Table_Neonatal5[[#This Row],[AdmitDay]])</f>
        <v>42705</v>
      </c>
    </row>
    <row r="39" spans="1:174" x14ac:dyDescent="0.25">
      <c r="A39" t="s">
        <v>234</v>
      </c>
      <c r="B39" s="1">
        <v>0.57013888888888886</v>
      </c>
      <c r="C39" t="s">
        <v>185</v>
      </c>
      <c r="D39">
        <v>31</v>
      </c>
      <c r="E39">
        <v>1</v>
      </c>
      <c r="F39">
        <v>17</v>
      </c>
      <c r="G39">
        <v>0</v>
      </c>
      <c r="H39">
        <v>31</v>
      </c>
      <c r="I39">
        <v>1</v>
      </c>
      <c r="J39">
        <v>17</v>
      </c>
      <c r="K39">
        <v>0</v>
      </c>
      <c r="L39">
        <v>0</v>
      </c>
      <c r="M39">
        <v>0</v>
      </c>
      <c r="N39">
        <v>1050</v>
      </c>
      <c r="O39">
        <v>0</v>
      </c>
      <c r="P39">
        <v>1</v>
      </c>
      <c r="Q39">
        <v>33</v>
      </c>
      <c r="R39">
        <v>0</v>
      </c>
      <c r="T39" s="2">
        <v>0.77083333333333337</v>
      </c>
      <c r="U39">
        <v>0</v>
      </c>
      <c r="V39">
        <v>0</v>
      </c>
      <c r="W39">
        <v>0</v>
      </c>
      <c r="X39">
        <v>1</v>
      </c>
      <c r="Y39">
        <v>0</v>
      </c>
      <c r="Z39" t="s">
        <v>235</v>
      </c>
      <c r="AA39">
        <v>2</v>
      </c>
      <c r="AB39">
        <v>0</v>
      </c>
      <c r="AD39">
        <v>27</v>
      </c>
      <c r="AE39">
        <v>3</v>
      </c>
      <c r="AF39">
        <v>17</v>
      </c>
      <c r="AG39">
        <v>0</v>
      </c>
      <c r="AH39">
        <v>34</v>
      </c>
      <c r="AI39">
        <v>0</v>
      </c>
      <c r="AJ39">
        <v>1</v>
      </c>
      <c r="AK39">
        <v>1450</v>
      </c>
      <c r="AL39">
        <v>0</v>
      </c>
      <c r="AM39">
        <v>15</v>
      </c>
      <c r="AN39" s="2">
        <v>0.77083333333333337</v>
      </c>
      <c r="AO39">
        <v>0</v>
      </c>
      <c r="AP39">
        <v>31</v>
      </c>
      <c r="AQ39">
        <v>1</v>
      </c>
      <c r="AR39">
        <v>17</v>
      </c>
      <c r="AS39">
        <v>0</v>
      </c>
      <c r="AT39">
        <v>0</v>
      </c>
      <c r="AU39" s="1"/>
      <c r="AV39">
        <v>0</v>
      </c>
      <c r="AX39">
        <v>0</v>
      </c>
      <c r="AZ39">
        <v>1</v>
      </c>
      <c r="BA39">
        <v>1</v>
      </c>
      <c r="BB39">
        <v>2</v>
      </c>
      <c r="BC39">
        <v>1</v>
      </c>
      <c r="BD39">
        <v>2</v>
      </c>
      <c r="BE39">
        <v>17</v>
      </c>
      <c r="BF39">
        <v>0</v>
      </c>
      <c r="BG39" s="2">
        <v>0</v>
      </c>
      <c r="BH39">
        <v>0</v>
      </c>
      <c r="BI39">
        <v>1</v>
      </c>
      <c r="BJ39">
        <v>2</v>
      </c>
      <c r="BK39">
        <v>17</v>
      </c>
      <c r="BL39">
        <v>0</v>
      </c>
      <c r="BM39" s="1">
        <v>0.875</v>
      </c>
      <c r="BN39">
        <v>0</v>
      </c>
      <c r="BP39" s="3"/>
      <c r="BQ39">
        <v>0</v>
      </c>
      <c r="BR39" s="3"/>
      <c r="BS39">
        <v>0</v>
      </c>
      <c r="BT39">
        <v>1</v>
      </c>
      <c r="BU39">
        <v>1</v>
      </c>
      <c r="BV39">
        <v>31</v>
      </c>
      <c r="BW39">
        <v>1</v>
      </c>
      <c r="BX39">
        <v>17</v>
      </c>
      <c r="BY39">
        <v>1050</v>
      </c>
      <c r="BZ39">
        <v>1</v>
      </c>
      <c r="CA39">
        <v>2</v>
      </c>
      <c r="CB39">
        <v>17</v>
      </c>
      <c r="CC39">
        <v>1050</v>
      </c>
      <c r="CD39">
        <v>2</v>
      </c>
      <c r="CE39">
        <v>2</v>
      </c>
      <c r="CF39">
        <v>17</v>
      </c>
      <c r="CG39">
        <v>1050</v>
      </c>
      <c r="CH39">
        <v>3</v>
      </c>
      <c r="CI39">
        <v>2</v>
      </c>
      <c r="CJ39">
        <v>17</v>
      </c>
      <c r="CK39">
        <v>1050</v>
      </c>
      <c r="CL39">
        <v>4</v>
      </c>
      <c r="CM39">
        <v>2</v>
      </c>
      <c r="CN39">
        <v>17</v>
      </c>
      <c r="CO39">
        <v>1050</v>
      </c>
      <c r="CP39">
        <v>5</v>
      </c>
      <c r="CQ39">
        <v>2</v>
      </c>
      <c r="CR39">
        <v>17</v>
      </c>
      <c r="CS39">
        <v>1050</v>
      </c>
      <c r="CT39">
        <v>6</v>
      </c>
      <c r="CU39">
        <v>2</v>
      </c>
      <c r="CW39">
        <v>9</v>
      </c>
      <c r="CX39">
        <v>7</v>
      </c>
      <c r="CY39">
        <v>2</v>
      </c>
      <c r="CZ39">
        <v>17</v>
      </c>
      <c r="DA39">
        <v>9</v>
      </c>
      <c r="DB39">
        <v>8</v>
      </c>
      <c r="DC39">
        <v>2</v>
      </c>
      <c r="DD39">
        <v>17</v>
      </c>
      <c r="DE39">
        <v>1100</v>
      </c>
      <c r="DF39">
        <v>9</v>
      </c>
      <c r="DG39">
        <v>2</v>
      </c>
      <c r="DH39">
        <v>17</v>
      </c>
      <c r="DI39">
        <v>1100</v>
      </c>
      <c r="DJ39">
        <v>10</v>
      </c>
      <c r="DK39">
        <v>2</v>
      </c>
      <c r="DL39">
        <v>17</v>
      </c>
      <c r="DM39">
        <v>1050</v>
      </c>
      <c r="DN39">
        <v>11</v>
      </c>
      <c r="DO39">
        <v>2</v>
      </c>
      <c r="DP39">
        <v>17</v>
      </c>
      <c r="DQ39">
        <v>1050</v>
      </c>
      <c r="DZ39">
        <v>0</v>
      </c>
      <c r="ED39">
        <v>0</v>
      </c>
      <c r="EM39">
        <v>0</v>
      </c>
      <c r="ES39">
        <v>0</v>
      </c>
      <c r="ET39">
        <v>1</v>
      </c>
      <c r="EV39" t="s">
        <v>189</v>
      </c>
      <c r="EW39">
        <v>4</v>
      </c>
      <c r="EX39">
        <v>4</v>
      </c>
      <c r="EY39">
        <v>17</v>
      </c>
      <c r="EZ39" s="1">
        <v>0.57638888888888884</v>
      </c>
      <c r="FA39" t="str">
        <f>VLOOKUP(Table_Neonatal5[[#This Row],[Gender]],Table_Gender2[],2,FALSE)</f>
        <v>masculin</v>
      </c>
      <c r="FB39" t="e">
        <f>VLOOKUP(Table_Neonatal5[[#This Row],[PretermBy]],Table_PretermBy7[],2,FALSE)</f>
        <v>#N/A</v>
      </c>
      <c r="FC39" t="str">
        <f>VLOOKUP(Table_Neonatal5[[#This Row],[Diagnosis1]],Table_diagnosis[],2,FALSE)</f>
        <v>Prematurite</v>
      </c>
      <c r="FD39" t="str">
        <f>VLOOKUP(Table_Neonatal5[[#This Row],[Diagnosis2]],Table_diagnosis[],2,FALSE)</f>
        <v>Bas poids de naissance</v>
      </c>
      <c r="FE39" s="4" t="str">
        <f>VLOOKUP(Table_Neonatal5[[#This Row],[DischargeLoc]],Table_DischargeLoc1[],2,FALSE)</f>
        <v>Sortie/maternite</v>
      </c>
      <c r="FF39" s="4" t="str">
        <f>VLOOKUP(Table_Neonatal5[[#This Row],[AdmissionTempLow]],Table_YesNo8[],2,FALSE)</f>
        <v>Non</v>
      </c>
      <c r="FG39" s="4" t="str">
        <f>VLOOKUP(Table_Neonatal5[[#This Row],[BirthWeightLow]],Table_YesNo8[],2,FALSE)</f>
        <v>Non</v>
      </c>
      <c r="FH39" s="4" t="str">
        <f>VLOOKUP(Table_Neonatal5[[#This Row],[GestationalAgeLow]],Table_YesNo8[],2,FALSE)</f>
        <v>Non</v>
      </c>
      <c r="FI39" s="4" t="str">
        <f>VLOOKUP(Table_Neonatal5[[#This Row],[MethRx]],Table_YesNo8[],2,FALSE)</f>
        <v>Oui</v>
      </c>
      <c r="FJ39" s="4" t="str">
        <f>VLOOKUP(Table_Neonatal5[[#This Row],[OxygenTherapy]],Table_YesNo8[],2,FALSE)</f>
        <v>Oui</v>
      </c>
      <c r="FK39" s="4" t="str">
        <f>VLOOKUP(Table_Neonatal5[[#This Row],[OxygenMethod]],Table_OxygenMethod6[],2,FALSE)</f>
        <v>CPAP</v>
      </c>
      <c r="FL39" s="4" t="str">
        <f>VLOOKUP(Table_Neonatal5[[#This Row],[BloodSugarLow]],Table_YesNo8[],2,FALSE)</f>
        <v>Non</v>
      </c>
      <c r="FM39" s="4" t="str">
        <f>VLOOKUP(Table_Neonatal5[[#This Row],[AdmittedFirst48]],Table_YesNo8[],2,FALSE)</f>
        <v>Oui</v>
      </c>
      <c r="FN39" s="4" t="str">
        <f>VLOOKUP(Table_Neonatal5[[#This Row],[Remained2weeks]],Table_YesNo8[],2,FALSE)</f>
        <v>Oui</v>
      </c>
      <c r="FO39" s="4" t="str">
        <f>VLOOKUP(Table_Neonatal5[[#This Row],[Antibiotics]],Table_YesNo8[],2,FALSE)</f>
        <v>Non</v>
      </c>
      <c r="FP39" s="4" t="str">
        <f>VLOOKUP(Table_Neonatal5[[#This Row],[BilirubinMeas]],Table_YesNo8[],2,FALSE)</f>
        <v>Non</v>
      </c>
      <c r="FQ39" s="4" t="str">
        <f>VLOOKUP(Table_Neonatal5[[#This Row],[Phototherapy]],Table_YesNo8[],2,FALSE)</f>
        <v>Oui</v>
      </c>
      <c r="FR39" s="3">
        <f>DATE(2000+Table_Neonatal5[[#This Row],[AdmitYear]],Table_Neonatal5[[#This Row],[AdmitMonth]],Table_Neonatal5[[#This Row],[AdmitDay]])</f>
        <v>42766</v>
      </c>
    </row>
    <row r="40" spans="1:174" x14ac:dyDescent="0.25">
      <c r="A40" t="s">
        <v>236</v>
      </c>
      <c r="B40" s="1">
        <v>0.37361111111111112</v>
      </c>
      <c r="C40" t="s">
        <v>185</v>
      </c>
      <c r="D40">
        <v>20</v>
      </c>
      <c r="E40">
        <v>2</v>
      </c>
      <c r="F40">
        <v>16</v>
      </c>
      <c r="G40">
        <v>0</v>
      </c>
      <c r="H40">
        <v>22</v>
      </c>
      <c r="I40">
        <v>2</v>
      </c>
      <c r="J40">
        <v>17</v>
      </c>
      <c r="K40">
        <v>0</v>
      </c>
      <c r="L40">
        <v>0</v>
      </c>
      <c r="M40">
        <v>0</v>
      </c>
      <c r="N40">
        <v>3650</v>
      </c>
      <c r="O40">
        <v>0</v>
      </c>
      <c r="P40">
        <v>0</v>
      </c>
      <c r="R40">
        <v>0</v>
      </c>
      <c r="T40" s="2">
        <v>0.375</v>
      </c>
      <c r="U40">
        <v>0</v>
      </c>
      <c r="V40">
        <v>2</v>
      </c>
      <c r="W40">
        <v>0</v>
      </c>
      <c r="X40">
        <v>3</v>
      </c>
      <c r="Y40">
        <v>0</v>
      </c>
      <c r="AB40">
        <v>0</v>
      </c>
      <c r="AD40">
        <v>24</v>
      </c>
      <c r="AE40">
        <v>2</v>
      </c>
      <c r="AF40">
        <v>17</v>
      </c>
      <c r="AG40">
        <v>0</v>
      </c>
      <c r="AH40">
        <v>4</v>
      </c>
      <c r="AI40">
        <v>0</v>
      </c>
      <c r="AJ40">
        <v>1</v>
      </c>
      <c r="AK40">
        <v>3150</v>
      </c>
      <c r="AL40">
        <v>0</v>
      </c>
      <c r="AM40">
        <v>18</v>
      </c>
      <c r="AN40" s="2">
        <v>0.375</v>
      </c>
      <c r="AO40">
        <v>0</v>
      </c>
      <c r="AP40">
        <v>22</v>
      </c>
      <c r="AQ40">
        <v>2</v>
      </c>
      <c r="AR40">
        <v>17</v>
      </c>
      <c r="AS40">
        <v>0</v>
      </c>
      <c r="AT40">
        <v>0</v>
      </c>
      <c r="AU40" s="1"/>
      <c r="AV40">
        <v>0</v>
      </c>
      <c r="AX40">
        <v>0</v>
      </c>
      <c r="AZ40">
        <v>0</v>
      </c>
      <c r="BA40">
        <v>0</v>
      </c>
      <c r="BF40">
        <v>0</v>
      </c>
      <c r="BG40" s="2"/>
      <c r="BH40">
        <v>0</v>
      </c>
      <c r="BL40">
        <v>0</v>
      </c>
      <c r="BM40" s="1"/>
      <c r="BN40">
        <v>0</v>
      </c>
      <c r="BO40">
        <v>0</v>
      </c>
      <c r="BP40" s="3"/>
      <c r="BQ40">
        <v>0</v>
      </c>
      <c r="BR40" s="3"/>
      <c r="BS40">
        <v>0</v>
      </c>
      <c r="BT40">
        <v>1</v>
      </c>
      <c r="BU40">
        <v>0</v>
      </c>
      <c r="DZ40">
        <v>1</v>
      </c>
      <c r="EA40">
        <v>22</v>
      </c>
      <c r="EB40">
        <v>2</v>
      </c>
      <c r="EC40">
        <v>17</v>
      </c>
      <c r="ED40">
        <v>0</v>
      </c>
      <c r="EE40">
        <v>162.5</v>
      </c>
      <c r="EF40">
        <v>2</v>
      </c>
      <c r="EG40">
        <v>16.25</v>
      </c>
      <c r="EH40">
        <v>1</v>
      </c>
      <c r="EM40">
        <v>0</v>
      </c>
      <c r="ES40">
        <v>0</v>
      </c>
      <c r="ET40">
        <v>0</v>
      </c>
      <c r="EV40" t="s">
        <v>186</v>
      </c>
      <c r="EW40">
        <v>27</v>
      </c>
      <c r="EX40">
        <v>2</v>
      </c>
      <c r="EY40">
        <v>17</v>
      </c>
      <c r="EZ40" s="1">
        <v>0.37777777777777777</v>
      </c>
      <c r="FA40" t="str">
        <f>VLOOKUP(Table_Neonatal5[[#This Row],[Gender]],Table_Gender2[],2,FALSE)</f>
        <v>masculin</v>
      </c>
      <c r="FB40" t="e">
        <f>VLOOKUP(Table_Neonatal5[[#This Row],[PretermBy]],Table_PretermBy7[],2,FALSE)</f>
        <v>#N/A</v>
      </c>
      <c r="FC40" t="str">
        <f>VLOOKUP(Table_Neonatal5[[#This Row],[Diagnosis1]],Table_diagnosis[],2,FALSE)</f>
        <v>Infection neonatale / septicimie neonatale</v>
      </c>
      <c r="FD40" t="e">
        <f>VLOOKUP(Table_Neonatal5[[#This Row],[Diagnosis2]],Table_diagnosis[],2,FALSE)</f>
        <v>#N/A</v>
      </c>
      <c r="FE40" s="4" t="str">
        <f>VLOOKUP(Table_Neonatal5[[#This Row],[DischargeLoc]],Table_DischargeLoc1[],2,FALSE)</f>
        <v>Sortie/maternite</v>
      </c>
      <c r="FF40" s="4" t="str">
        <f>VLOOKUP(Table_Neonatal5[[#This Row],[AdmissionTempLow]],Table_YesNo8[],2,FALSE)</f>
        <v>Non</v>
      </c>
      <c r="FG40" s="4" t="str">
        <f>VLOOKUP(Table_Neonatal5[[#This Row],[BirthWeightLow]],Table_YesNo8[],2,FALSE)</f>
        <v>Non</v>
      </c>
      <c r="FH40" s="4" t="str">
        <f>VLOOKUP(Table_Neonatal5[[#This Row],[GestationalAgeLow]],Table_YesNo8[],2,FALSE)</f>
        <v>Non</v>
      </c>
      <c r="FI40" s="4" t="str">
        <f>VLOOKUP(Table_Neonatal5[[#This Row],[MethRx]],Table_YesNo8[],2,FALSE)</f>
        <v>Non</v>
      </c>
      <c r="FJ40" s="4" t="str">
        <f>VLOOKUP(Table_Neonatal5[[#This Row],[OxygenTherapy]],Table_YesNo8[],2,FALSE)</f>
        <v>Non</v>
      </c>
      <c r="FK40" s="4" t="e">
        <f>VLOOKUP(Table_Neonatal5[[#This Row],[OxygenMethod]],Table_OxygenMethod6[],2,FALSE)</f>
        <v>#N/A</v>
      </c>
      <c r="FL40" s="4" t="str">
        <f>VLOOKUP(Table_Neonatal5[[#This Row],[BloodSugarLow]],Table_YesNo8[],2,FALSE)</f>
        <v>Non</v>
      </c>
      <c r="FM40" s="4" t="str">
        <f>VLOOKUP(Table_Neonatal5[[#This Row],[AdmittedFirst48]],Table_YesNo8[],2,FALSE)</f>
        <v>Oui</v>
      </c>
      <c r="FN40" s="4" t="str">
        <f>VLOOKUP(Table_Neonatal5[[#This Row],[Remained2weeks]],Table_YesNo8[],2,FALSE)</f>
        <v>Non</v>
      </c>
      <c r="FO40" s="4" t="str">
        <f>VLOOKUP(Table_Neonatal5[[#This Row],[Antibiotics]],Table_YesNo8[],2,FALSE)</f>
        <v>Oui</v>
      </c>
      <c r="FP40" s="4" t="str">
        <f>VLOOKUP(Table_Neonatal5[[#This Row],[BilirubinMeas]],Table_YesNo8[],2,FALSE)</f>
        <v>Non</v>
      </c>
      <c r="FQ40" s="4" t="str">
        <f>VLOOKUP(Table_Neonatal5[[#This Row],[Phototherapy]],Table_YesNo8[],2,FALSE)</f>
        <v>Non</v>
      </c>
      <c r="FR40" s="3">
        <f>DATE(2000+Table_Neonatal5[[#This Row],[AdmitYear]],Table_Neonatal5[[#This Row],[AdmitMonth]],Table_Neonatal5[[#This Row],[AdmitDay]])</f>
        <v>42788</v>
      </c>
    </row>
    <row r="41" spans="1:174" x14ac:dyDescent="0.25">
      <c r="A41" t="s">
        <v>237</v>
      </c>
      <c r="B41" s="1">
        <v>0.45347222222222222</v>
      </c>
      <c r="C41" t="s">
        <v>185</v>
      </c>
      <c r="D41">
        <v>2</v>
      </c>
      <c r="E41">
        <v>10</v>
      </c>
      <c r="F41">
        <v>16</v>
      </c>
      <c r="G41">
        <v>0</v>
      </c>
      <c r="H41">
        <v>2</v>
      </c>
      <c r="I41">
        <v>10</v>
      </c>
      <c r="J41">
        <v>16</v>
      </c>
      <c r="K41">
        <v>0</v>
      </c>
      <c r="L41">
        <v>1</v>
      </c>
      <c r="M41">
        <v>0</v>
      </c>
      <c r="N41">
        <v>1600</v>
      </c>
      <c r="O41">
        <v>0</v>
      </c>
      <c r="P41">
        <v>1</v>
      </c>
      <c r="R41">
        <v>0</v>
      </c>
      <c r="T41" s="2">
        <v>0.40763888888888888</v>
      </c>
      <c r="U41">
        <v>0</v>
      </c>
      <c r="V41">
        <v>0</v>
      </c>
      <c r="W41">
        <v>0</v>
      </c>
      <c r="X41">
        <v>1</v>
      </c>
      <c r="Y41">
        <v>0</v>
      </c>
      <c r="Z41" t="s">
        <v>3</v>
      </c>
      <c r="AA41">
        <v>3</v>
      </c>
      <c r="AB41">
        <v>0</v>
      </c>
      <c r="AC41" t="s">
        <v>5</v>
      </c>
      <c r="AD41">
        <v>28</v>
      </c>
      <c r="AE41">
        <v>10</v>
      </c>
      <c r="AF41">
        <v>16</v>
      </c>
      <c r="AG41">
        <v>0</v>
      </c>
      <c r="AH41">
        <v>26</v>
      </c>
      <c r="AI41">
        <v>0</v>
      </c>
      <c r="AJ41">
        <v>1</v>
      </c>
      <c r="AK41">
        <v>1850</v>
      </c>
      <c r="AL41">
        <v>0</v>
      </c>
      <c r="AM41">
        <v>21</v>
      </c>
      <c r="AN41" s="2">
        <v>0.40763888888888888</v>
      </c>
      <c r="AO41">
        <v>0</v>
      </c>
      <c r="AP41">
        <v>2</v>
      </c>
      <c r="AQ41">
        <v>10</v>
      </c>
      <c r="AR41">
        <v>16</v>
      </c>
      <c r="AS41">
        <v>0</v>
      </c>
      <c r="AT41">
        <v>0</v>
      </c>
      <c r="AU41" s="1"/>
      <c r="AV41">
        <v>0</v>
      </c>
      <c r="AX41">
        <v>0</v>
      </c>
      <c r="AZ41">
        <v>1</v>
      </c>
      <c r="BA41">
        <v>1</v>
      </c>
      <c r="BC41">
        <v>2</v>
      </c>
      <c r="BD41">
        <v>10</v>
      </c>
      <c r="BE41">
        <v>16</v>
      </c>
      <c r="BF41">
        <v>0</v>
      </c>
      <c r="BG41" s="2">
        <v>0.40763888888888888</v>
      </c>
      <c r="BH41">
        <v>0</v>
      </c>
      <c r="BL41">
        <v>0</v>
      </c>
      <c r="BM41" s="1">
        <v>0.375</v>
      </c>
      <c r="BN41">
        <v>0</v>
      </c>
      <c r="BO41">
        <v>0</v>
      </c>
      <c r="BP41" s="3"/>
      <c r="BQ41">
        <v>0</v>
      </c>
      <c r="BR41" s="3"/>
      <c r="BS41">
        <v>0</v>
      </c>
      <c r="BT41">
        <v>1</v>
      </c>
      <c r="BU41">
        <v>1</v>
      </c>
      <c r="BV41">
        <v>2</v>
      </c>
      <c r="BW41">
        <v>10</v>
      </c>
      <c r="BX41">
        <v>16</v>
      </c>
      <c r="BY41">
        <v>1600</v>
      </c>
      <c r="BZ41">
        <v>3</v>
      </c>
      <c r="CA41">
        <v>10</v>
      </c>
      <c r="CB41">
        <v>16</v>
      </c>
      <c r="CC41">
        <v>1600</v>
      </c>
      <c r="CD41">
        <v>4</v>
      </c>
      <c r="CE41">
        <v>10</v>
      </c>
      <c r="CF41">
        <v>16</v>
      </c>
      <c r="CG41">
        <v>1500</v>
      </c>
      <c r="CH41">
        <v>5</v>
      </c>
      <c r="CI41">
        <v>10</v>
      </c>
      <c r="CJ41">
        <v>16</v>
      </c>
      <c r="CK41">
        <v>1600</v>
      </c>
      <c r="CL41">
        <v>6</v>
      </c>
      <c r="CM41">
        <v>10</v>
      </c>
      <c r="CN41">
        <v>16</v>
      </c>
      <c r="CO41">
        <v>1500</v>
      </c>
      <c r="CP41">
        <v>7</v>
      </c>
      <c r="CQ41">
        <v>10</v>
      </c>
      <c r="CR41">
        <v>16</v>
      </c>
      <c r="CS41">
        <v>1450</v>
      </c>
      <c r="CT41">
        <v>8</v>
      </c>
      <c r="CU41">
        <v>10</v>
      </c>
      <c r="CW41">
        <v>1400</v>
      </c>
      <c r="CX41">
        <v>9</v>
      </c>
      <c r="CY41">
        <v>10</v>
      </c>
      <c r="CZ41">
        <v>16</v>
      </c>
      <c r="DA41">
        <v>1400</v>
      </c>
      <c r="DB41">
        <v>10</v>
      </c>
      <c r="DC41">
        <v>10</v>
      </c>
      <c r="DD41">
        <v>16</v>
      </c>
      <c r="DE41">
        <v>1450</v>
      </c>
      <c r="DF41">
        <v>11</v>
      </c>
      <c r="DG41">
        <v>10</v>
      </c>
      <c r="DH41">
        <v>16</v>
      </c>
      <c r="DI41">
        <v>1450</v>
      </c>
      <c r="DJ41">
        <v>12</v>
      </c>
      <c r="DK41">
        <v>10</v>
      </c>
      <c r="DL41">
        <v>16</v>
      </c>
      <c r="DM41">
        <v>1450</v>
      </c>
      <c r="DN41">
        <v>13</v>
      </c>
      <c r="DO41">
        <v>10</v>
      </c>
      <c r="DP41">
        <v>16</v>
      </c>
      <c r="DQ41">
        <v>1500</v>
      </c>
      <c r="DZ41">
        <v>1</v>
      </c>
      <c r="EA41">
        <v>2</v>
      </c>
      <c r="EB41">
        <v>10</v>
      </c>
      <c r="EC41">
        <v>16</v>
      </c>
      <c r="ED41">
        <v>0</v>
      </c>
      <c r="EE41">
        <v>86</v>
      </c>
      <c r="EF41">
        <v>2</v>
      </c>
      <c r="EG41">
        <v>4.8</v>
      </c>
      <c r="EH41">
        <v>1</v>
      </c>
      <c r="EM41">
        <v>0</v>
      </c>
      <c r="ES41">
        <v>0</v>
      </c>
      <c r="ET41">
        <v>0</v>
      </c>
      <c r="EV41" t="s">
        <v>189</v>
      </c>
      <c r="EW41">
        <v>11</v>
      </c>
      <c r="EX41">
        <v>11</v>
      </c>
      <c r="EY41">
        <v>16</v>
      </c>
      <c r="EZ41" s="1">
        <v>0.45833333333333331</v>
      </c>
      <c r="FA41" t="str">
        <f>VLOOKUP(Table_Neonatal5[[#This Row],[Gender]],Table_Gender2[],2,FALSE)</f>
        <v>feminin</v>
      </c>
      <c r="FB41" t="e">
        <f>VLOOKUP(Table_Neonatal5[[#This Row],[PretermBy]],Table_PretermBy7[],2,FALSE)</f>
        <v>#N/A</v>
      </c>
      <c r="FC41" t="str">
        <f>VLOOKUP(Table_Neonatal5[[#This Row],[Diagnosis1]],Table_diagnosis[],2,FALSE)</f>
        <v>Prematurite</v>
      </c>
      <c r="FD41" t="str">
        <f>VLOOKUP(Table_Neonatal5[[#This Row],[Diagnosis2]],Table_diagnosis[],2,FALSE)</f>
        <v>Infection neonatale / septicimie neonatale</v>
      </c>
      <c r="FE41" s="4" t="str">
        <f>VLOOKUP(Table_Neonatal5[[#This Row],[DischargeLoc]],Table_DischargeLoc1[],2,FALSE)</f>
        <v>Sortie/maternite</v>
      </c>
      <c r="FF41" s="4" t="str">
        <f>VLOOKUP(Table_Neonatal5[[#This Row],[AdmissionTempLow]],Table_YesNo8[],2,FALSE)</f>
        <v>Non</v>
      </c>
      <c r="FG41" s="4" t="str">
        <f>VLOOKUP(Table_Neonatal5[[#This Row],[BirthWeightLow]],Table_YesNo8[],2,FALSE)</f>
        <v>Non</v>
      </c>
      <c r="FH41" s="4" t="str">
        <f>VLOOKUP(Table_Neonatal5[[#This Row],[GestationalAgeLow]],Table_YesNo8[],2,FALSE)</f>
        <v>Non</v>
      </c>
      <c r="FI41" s="4" t="str">
        <f>VLOOKUP(Table_Neonatal5[[#This Row],[MethRx]],Table_YesNo8[],2,FALSE)</f>
        <v>Oui</v>
      </c>
      <c r="FJ41" s="4" t="str">
        <f>VLOOKUP(Table_Neonatal5[[#This Row],[OxygenTherapy]],Table_YesNo8[],2,FALSE)</f>
        <v>Oui</v>
      </c>
      <c r="FK41" s="4" t="e">
        <f>VLOOKUP(Table_Neonatal5[[#This Row],[OxygenMethod]],Table_OxygenMethod6[],2,FALSE)</f>
        <v>#N/A</v>
      </c>
      <c r="FL41" s="4" t="str">
        <f>VLOOKUP(Table_Neonatal5[[#This Row],[BloodSugarLow]],Table_YesNo8[],2,FALSE)</f>
        <v>Non</v>
      </c>
      <c r="FM41" s="4" t="str">
        <f>VLOOKUP(Table_Neonatal5[[#This Row],[AdmittedFirst48]],Table_YesNo8[],2,FALSE)</f>
        <v>Oui</v>
      </c>
      <c r="FN41" s="4" t="str">
        <f>VLOOKUP(Table_Neonatal5[[#This Row],[Remained2weeks]],Table_YesNo8[],2,FALSE)</f>
        <v>Oui</v>
      </c>
      <c r="FO41" s="4" t="str">
        <f>VLOOKUP(Table_Neonatal5[[#This Row],[Antibiotics]],Table_YesNo8[],2,FALSE)</f>
        <v>Oui</v>
      </c>
      <c r="FP41" s="4" t="str">
        <f>VLOOKUP(Table_Neonatal5[[#This Row],[BilirubinMeas]],Table_YesNo8[],2,FALSE)</f>
        <v>Non</v>
      </c>
      <c r="FQ41" s="4" t="str">
        <f>VLOOKUP(Table_Neonatal5[[#This Row],[Phototherapy]],Table_YesNo8[],2,FALSE)</f>
        <v>Non</v>
      </c>
      <c r="FR41" s="3">
        <f>DATE(2000+Table_Neonatal5[[#This Row],[AdmitYear]],Table_Neonatal5[[#This Row],[AdmitMonth]],Table_Neonatal5[[#This Row],[AdmitDay]])</f>
        <v>42645</v>
      </c>
    </row>
    <row r="42" spans="1:174" x14ac:dyDescent="0.25">
      <c r="A42" t="s">
        <v>238</v>
      </c>
      <c r="B42" s="1">
        <v>0.35</v>
      </c>
      <c r="C42" t="s">
        <v>185</v>
      </c>
      <c r="D42">
        <v>30</v>
      </c>
      <c r="E42">
        <v>11</v>
      </c>
      <c r="F42">
        <v>16</v>
      </c>
      <c r="G42">
        <v>0</v>
      </c>
      <c r="H42">
        <v>30</v>
      </c>
      <c r="I42">
        <v>11</v>
      </c>
      <c r="J42">
        <v>16</v>
      </c>
      <c r="K42">
        <v>0</v>
      </c>
      <c r="L42">
        <v>0</v>
      </c>
      <c r="M42">
        <v>0</v>
      </c>
      <c r="N42">
        <v>3400</v>
      </c>
      <c r="O42">
        <v>0</v>
      </c>
      <c r="P42">
        <v>0</v>
      </c>
      <c r="R42">
        <v>0</v>
      </c>
      <c r="T42" s="2">
        <v>0.77777777777777779</v>
      </c>
      <c r="U42">
        <v>0</v>
      </c>
      <c r="V42">
        <v>0</v>
      </c>
      <c r="W42">
        <v>0</v>
      </c>
      <c r="X42">
        <v>8</v>
      </c>
      <c r="Y42">
        <v>0</v>
      </c>
      <c r="AA42">
        <v>3</v>
      </c>
      <c r="AB42">
        <v>0</v>
      </c>
      <c r="AD42">
        <v>2</v>
      </c>
      <c r="AE42">
        <v>12</v>
      </c>
      <c r="AF42">
        <v>16</v>
      </c>
      <c r="AG42">
        <v>0</v>
      </c>
      <c r="AH42">
        <v>2</v>
      </c>
      <c r="AI42">
        <v>0</v>
      </c>
      <c r="AJ42">
        <v>4</v>
      </c>
      <c r="AL42">
        <v>1</v>
      </c>
      <c r="AM42">
        <v>15</v>
      </c>
      <c r="AN42" s="2">
        <v>0.77777777777777779</v>
      </c>
      <c r="AO42">
        <v>0</v>
      </c>
      <c r="AP42">
        <v>30</v>
      </c>
      <c r="AQ42">
        <v>11</v>
      </c>
      <c r="AR42">
        <v>16</v>
      </c>
      <c r="AS42">
        <v>0</v>
      </c>
      <c r="AT42">
        <v>0</v>
      </c>
      <c r="AU42" s="1"/>
      <c r="AV42">
        <v>0</v>
      </c>
      <c r="AX42">
        <v>0</v>
      </c>
      <c r="AZ42">
        <v>0</v>
      </c>
      <c r="BA42">
        <v>1</v>
      </c>
      <c r="BB42">
        <v>1</v>
      </c>
      <c r="BC42">
        <v>30</v>
      </c>
      <c r="BD42">
        <v>11</v>
      </c>
      <c r="BE42">
        <v>16</v>
      </c>
      <c r="BF42">
        <v>0</v>
      </c>
      <c r="BG42" s="2">
        <v>0.77777777777777779</v>
      </c>
      <c r="BH42">
        <v>0</v>
      </c>
      <c r="BI42">
        <v>2</v>
      </c>
      <c r="BJ42">
        <v>12</v>
      </c>
      <c r="BK42">
        <v>16</v>
      </c>
      <c r="BL42">
        <v>0</v>
      </c>
      <c r="BM42" s="1">
        <v>0.1388888888888889</v>
      </c>
      <c r="BN42">
        <v>0</v>
      </c>
      <c r="BP42" s="3"/>
      <c r="BQ42">
        <v>0</v>
      </c>
      <c r="BR42" s="3"/>
      <c r="BS42">
        <v>0</v>
      </c>
      <c r="BT42">
        <v>1</v>
      </c>
      <c r="BU42">
        <v>0</v>
      </c>
      <c r="DZ42">
        <v>1</v>
      </c>
      <c r="EA42">
        <v>30</v>
      </c>
      <c r="EB42">
        <v>11</v>
      </c>
      <c r="EC42">
        <v>16</v>
      </c>
      <c r="ED42">
        <v>0</v>
      </c>
      <c r="EE42">
        <v>170</v>
      </c>
      <c r="EF42">
        <v>2</v>
      </c>
      <c r="EG42">
        <v>17</v>
      </c>
      <c r="EH42">
        <v>1</v>
      </c>
      <c r="EM42">
        <v>0</v>
      </c>
      <c r="ES42">
        <v>0</v>
      </c>
      <c r="ET42">
        <v>0</v>
      </c>
      <c r="EV42" t="s">
        <v>189</v>
      </c>
      <c r="EW42">
        <v>11</v>
      </c>
      <c r="EX42">
        <v>1</v>
      </c>
      <c r="EY42">
        <v>17</v>
      </c>
      <c r="EZ42" s="1">
        <v>0.35347222222222224</v>
      </c>
      <c r="FA42" t="str">
        <f>VLOOKUP(Table_Neonatal5[[#This Row],[Gender]],Table_Gender2[],2,FALSE)</f>
        <v>masculin</v>
      </c>
      <c r="FB42" t="e">
        <f>VLOOKUP(Table_Neonatal5[[#This Row],[PretermBy]],Table_PretermBy7[],2,FALSE)</f>
        <v>#N/A</v>
      </c>
      <c r="FC42" t="str">
        <f>VLOOKUP(Table_Neonatal5[[#This Row],[Diagnosis1]],Table_diagnosis[],2,FALSE)</f>
        <v>Asphyxia a la naissance / APGAR bas / HIE</v>
      </c>
      <c r="FD42" t="str">
        <f>VLOOKUP(Table_Neonatal5[[#This Row],[Diagnosis2]],Table_diagnosis[],2,FALSE)</f>
        <v>Infection neonatale / septicimie neonatale</v>
      </c>
      <c r="FE42" s="4" t="str">
        <f>VLOOKUP(Table_Neonatal5[[#This Row],[DischargeLoc]],Table_DischargeLoc1[],2,FALSE)</f>
        <v>decede</v>
      </c>
      <c r="FF42" s="4" t="str">
        <f>VLOOKUP(Table_Neonatal5[[#This Row],[AdmissionTempLow]],Table_YesNo8[],2,FALSE)</f>
        <v>Non</v>
      </c>
      <c r="FG42" s="4" t="str">
        <f>VLOOKUP(Table_Neonatal5[[#This Row],[BirthWeightLow]],Table_YesNo8[],2,FALSE)</f>
        <v>Non</v>
      </c>
      <c r="FH42" s="4" t="str">
        <f>VLOOKUP(Table_Neonatal5[[#This Row],[GestationalAgeLow]],Table_YesNo8[],2,FALSE)</f>
        <v>Non</v>
      </c>
      <c r="FI42" s="4" t="str">
        <f>VLOOKUP(Table_Neonatal5[[#This Row],[MethRx]],Table_YesNo8[],2,FALSE)</f>
        <v>Non</v>
      </c>
      <c r="FJ42" s="4" t="str">
        <f>VLOOKUP(Table_Neonatal5[[#This Row],[OxygenTherapy]],Table_YesNo8[],2,FALSE)</f>
        <v>Oui</v>
      </c>
      <c r="FK42" s="4" t="str">
        <f>VLOOKUP(Table_Neonatal5[[#This Row],[OxygenMethod]],Table_OxygenMethod6[],2,FALSE)</f>
        <v>canule nasale/mask</v>
      </c>
      <c r="FL42" s="4" t="str">
        <f>VLOOKUP(Table_Neonatal5[[#This Row],[BloodSugarLow]],Table_YesNo8[],2,FALSE)</f>
        <v>Non</v>
      </c>
      <c r="FM42" s="4" t="str">
        <f>VLOOKUP(Table_Neonatal5[[#This Row],[AdmittedFirst48]],Table_YesNo8[],2,FALSE)</f>
        <v>Oui</v>
      </c>
      <c r="FN42" s="4" t="str">
        <f>VLOOKUP(Table_Neonatal5[[#This Row],[Remained2weeks]],Table_YesNo8[],2,FALSE)</f>
        <v>Non</v>
      </c>
      <c r="FO42" s="4" t="str">
        <f>VLOOKUP(Table_Neonatal5[[#This Row],[Antibiotics]],Table_YesNo8[],2,FALSE)</f>
        <v>Oui</v>
      </c>
      <c r="FP42" s="4" t="str">
        <f>VLOOKUP(Table_Neonatal5[[#This Row],[BilirubinMeas]],Table_YesNo8[],2,FALSE)</f>
        <v>Non</v>
      </c>
      <c r="FQ42" s="4" t="str">
        <f>VLOOKUP(Table_Neonatal5[[#This Row],[Phototherapy]],Table_YesNo8[],2,FALSE)</f>
        <v>Non</v>
      </c>
      <c r="FR42" s="3">
        <f>DATE(2000+Table_Neonatal5[[#This Row],[AdmitYear]],Table_Neonatal5[[#This Row],[AdmitMonth]],Table_Neonatal5[[#This Row],[AdmitDay]])</f>
        <v>42704</v>
      </c>
    </row>
    <row r="43" spans="1:174" x14ac:dyDescent="0.25">
      <c r="A43" t="s">
        <v>239</v>
      </c>
      <c r="B43" s="1">
        <v>0.41666666666666669</v>
      </c>
      <c r="C43" t="s">
        <v>185</v>
      </c>
      <c r="D43">
        <v>30</v>
      </c>
      <c r="E43">
        <v>1</v>
      </c>
      <c r="F43">
        <v>17</v>
      </c>
      <c r="G43">
        <v>0</v>
      </c>
      <c r="H43">
        <v>30</v>
      </c>
      <c r="I43">
        <v>1</v>
      </c>
      <c r="J43">
        <v>17</v>
      </c>
      <c r="K43">
        <v>0</v>
      </c>
      <c r="L43">
        <v>0</v>
      </c>
      <c r="M43">
        <v>0</v>
      </c>
      <c r="N43">
        <v>2800</v>
      </c>
      <c r="O43">
        <v>0</v>
      </c>
      <c r="P43">
        <v>0</v>
      </c>
      <c r="R43">
        <v>0</v>
      </c>
      <c r="T43" s="2">
        <v>0.6875</v>
      </c>
      <c r="U43">
        <v>0</v>
      </c>
      <c r="V43">
        <v>0</v>
      </c>
      <c r="W43">
        <v>0</v>
      </c>
      <c r="X43">
        <v>3</v>
      </c>
      <c r="Y43">
        <v>0</v>
      </c>
      <c r="AA43">
        <v>8</v>
      </c>
      <c r="AB43">
        <v>0</v>
      </c>
      <c r="AD43">
        <v>31</v>
      </c>
      <c r="AE43">
        <v>1</v>
      </c>
      <c r="AF43">
        <v>17</v>
      </c>
      <c r="AG43">
        <v>0</v>
      </c>
      <c r="AH43">
        <v>1</v>
      </c>
      <c r="AI43">
        <v>0</v>
      </c>
      <c r="AJ43">
        <v>4</v>
      </c>
      <c r="AL43">
        <v>1</v>
      </c>
      <c r="AM43">
        <v>16</v>
      </c>
      <c r="AN43" s="2">
        <v>0.6875</v>
      </c>
      <c r="AO43">
        <v>0</v>
      </c>
      <c r="AP43">
        <v>30</v>
      </c>
      <c r="AQ43">
        <v>1</v>
      </c>
      <c r="AR43">
        <v>17</v>
      </c>
      <c r="AS43">
        <v>0</v>
      </c>
      <c r="AT43">
        <v>0</v>
      </c>
      <c r="AU43" s="1"/>
      <c r="AV43">
        <v>0</v>
      </c>
      <c r="AX43">
        <v>0</v>
      </c>
      <c r="AZ43">
        <v>0</v>
      </c>
      <c r="BA43">
        <v>1</v>
      </c>
      <c r="BC43">
        <v>30</v>
      </c>
      <c r="BD43">
        <v>1</v>
      </c>
      <c r="BE43">
        <v>17</v>
      </c>
      <c r="BF43">
        <v>0</v>
      </c>
      <c r="BG43" s="2">
        <v>0.6875</v>
      </c>
      <c r="BH43">
        <v>0</v>
      </c>
      <c r="BI43">
        <v>31</v>
      </c>
      <c r="BJ43">
        <v>1</v>
      </c>
      <c r="BK43">
        <v>17</v>
      </c>
      <c r="BL43">
        <v>0</v>
      </c>
      <c r="BM43" s="1">
        <v>0.65277777777777779</v>
      </c>
      <c r="BN43">
        <v>0</v>
      </c>
      <c r="BP43" s="3"/>
      <c r="BQ43">
        <v>0</v>
      </c>
      <c r="BR43" s="3"/>
      <c r="BS43">
        <v>0</v>
      </c>
      <c r="BT43">
        <v>1</v>
      </c>
      <c r="BU43">
        <v>0</v>
      </c>
      <c r="DZ43">
        <v>1</v>
      </c>
      <c r="EA43">
        <v>30</v>
      </c>
      <c r="EB43">
        <v>1</v>
      </c>
      <c r="EC43">
        <v>17</v>
      </c>
      <c r="ED43">
        <v>0</v>
      </c>
      <c r="EE43">
        <v>140</v>
      </c>
      <c r="EF43">
        <v>2</v>
      </c>
      <c r="EG43">
        <v>14</v>
      </c>
      <c r="EH43">
        <v>1</v>
      </c>
      <c r="EM43">
        <v>0</v>
      </c>
      <c r="ES43">
        <v>0</v>
      </c>
      <c r="ET43">
        <v>0</v>
      </c>
      <c r="EV43" t="s">
        <v>189</v>
      </c>
      <c r="EW43">
        <v>2</v>
      </c>
      <c r="EX43">
        <v>2</v>
      </c>
      <c r="EY43">
        <v>17</v>
      </c>
      <c r="EZ43" s="1">
        <v>0.42152777777777778</v>
      </c>
      <c r="FA43" t="str">
        <f>VLOOKUP(Table_Neonatal5[[#This Row],[Gender]],Table_Gender2[],2,FALSE)</f>
        <v>masculin</v>
      </c>
      <c r="FB43" t="e">
        <f>VLOOKUP(Table_Neonatal5[[#This Row],[PretermBy]],Table_PretermBy7[],2,FALSE)</f>
        <v>#N/A</v>
      </c>
      <c r="FC43" t="str">
        <f>VLOOKUP(Table_Neonatal5[[#This Row],[Diagnosis1]],Table_diagnosis[],2,FALSE)</f>
        <v>Infection neonatale / septicimie neonatale</v>
      </c>
      <c r="FD43" t="str">
        <f>VLOOKUP(Table_Neonatal5[[#This Row],[Diagnosis2]],Table_diagnosis[],2,FALSE)</f>
        <v>Asphyxia a la naissance / APGAR bas / HIE</v>
      </c>
      <c r="FE43" s="4" t="str">
        <f>VLOOKUP(Table_Neonatal5[[#This Row],[DischargeLoc]],Table_DischargeLoc1[],2,FALSE)</f>
        <v>decede</v>
      </c>
      <c r="FF43" s="4" t="str">
        <f>VLOOKUP(Table_Neonatal5[[#This Row],[AdmissionTempLow]],Table_YesNo8[],2,FALSE)</f>
        <v>Non</v>
      </c>
      <c r="FG43" s="4" t="str">
        <f>VLOOKUP(Table_Neonatal5[[#This Row],[BirthWeightLow]],Table_YesNo8[],2,FALSE)</f>
        <v>Non</v>
      </c>
      <c r="FH43" s="4" t="str">
        <f>VLOOKUP(Table_Neonatal5[[#This Row],[GestationalAgeLow]],Table_YesNo8[],2,FALSE)</f>
        <v>Non</v>
      </c>
      <c r="FI43" s="4" t="str">
        <f>VLOOKUP(Table_Neonatal5[[#This Row],[MethRx]],Table_YesNo8[],2,FALSE)</f>
        <v>Non</v>
      </c>
      <c r="FJ43" s="4" t="str">
        <f>VLOOKUP(Table_Neonatal5[[#This Row],[OxygenTherapy]],Table_YesNo8[],2,FALSE)</f>
        <v>Oui</v>
      </c>
      <c r="FK43" s="4" t="e">
        <f>VLOOKUP(Table_Neonatal5[[#This Row],[OxygenMethod]],Table_OxygenMethod6[],2,FALSE)</f>
        <v>#N/A</v>
      </c>
      <c r="FL43" s="4" t="str">
        <f>VLOOKUP(Table_Neonatal5[[#This Row],[BloodSugarLow]],Table_YesNo8[],2,FALSE)</f>
        <v>Non</v>
      </c>
      <c r="FM43" s="4" t="str">
        <f>VLOOKUP(Table_Neonatal5[[#This Row],[AdmittedFirst48]],Table_YesNo8[],2,FALSE)</f>
        <v>Oui</v>
      </c>
      <c r="FN43" s="4" t="str">
        <f>VLOOKUP(Table_Neonatal5[[#This Row],[Remained2weeks]],Table_YesNo8[],2,FALSE)</f>
        <v>Non</v>
      </c>
      <c r="FO43" s="4" t="str">
        <f>VLOOKUP(Table_Neonatal5[[#This Row],[Antibiotics]],Table_YesNo8[],2,FALSE)</f>
        <v>Oui</v>
      </c>
      <c r="FP43" s="4" t="str">
        <f>VLOOKUP(Table_Neonatal5[[#This Row],[BilirubinMeas]],Table_YesNo8[],2,FALSE)</f>
        <v>Non</v>
      </c>
      <c r="FQ43" s="4" t="str">
        <f>VLOOKUP(Table_Neonatal5[[#This Row],[Phototherapy]],Table_YesNo8[],2,FALSE)</f>
        <v>Non</v>
      </c>
      <c r="FR43" s="3">
        <f>DATE(2000+Table_Neonatal5[[#This Row],[AdmitYear]],Table_Neonatal5[[#This Row],[AdmitMonth]],Table_Neonatal5[[#This Row],[AdmitDay]])</f>
        <v>42765</v>
      </c>
    </row>
    <row r="44" spans="1:174" x14ac:dyDescent="0.25">
      <c r="A44" t="s">
        <v>240</v>
      </c>
      <c r="B44" s="1">
        <v>0.34513888888888888</v>
      </c>
      <c r="D44">
        <v>24</v>
      </c>
      <c r="E44">
        <v>12</v>
      </c>
      <c r="F44">
        <v>16</v>
      </c>
      <c r="G44">
        <v>0</v>
      </c>
      <c r="H44">
        <v>24</v>
      </c>
      <c r="I44">
        <v>12</v>
      </c>
      <c r="J44">
        <v>16</v>
      </c>
      <c r="K44">
        <v>0</v>
      </c>
      <c r="L44">
        <v>0</v>
      </c>
      <c r="M44">
        <v>0</v>
      </c>
      <c r="N44">
        <v>4300</v>
      </c>
      <c r="O44">
        <v>0</v>
      </c>
      <c r="P44">
        <v>0</v>
      </c>
      <c r="R44">
        <v>0</v>
      </c>
      <c r="T44" s="2">
        <v>0.85416666666666663</v>
      </c>
      <c r="U44">
        <v>0</v>
      </c>
      <c r="V44">
        <v>0</v>
      </c>
      <c r="W44">
        <v>0</v>
      </c>
      <c r="X44">
        <v>11</v>
      </c>
      <c r="Y44">
        <v>0</v>
      </c>
      <c r="Z44" t="s">
        <v>241</v>
      </c>
      <c r="AA44">
        <v>3</v>
      </c>
      <c r="AB44">
        <v>0</v>
      </c>
      <c r="AD44">
        <v>2</v>
      </c>
      <c r="AE44">
        <v>1</v>
      </c>
      <c r="AF44">
        <v>17</v>
      </c>
      <c r="AG44">
        <v>0</v>
      </c>
      <c r="AH44">
        <v>9</v>
      </c>
      <c r="AI44">
        <v>0</v>
      </c>
      <c r="AJ44">
        <v>1</v>
      </c>
      <c r="AK44">
        <v>4200</v>
      </c>
      <c r="AL44">
        <v>0</v>
      </c>
      <c r="AM44">
        <v>15</v>
      </c>
      <c r="AN44" s="2">
        <v>0.875</v>
      </c>
      <c r="AO44">
        <v>0</v>
      </c>
      <c r="AP44">
        <v>24</v>
      </c>
      <c r="AQ44">
        <v>12</v>
      </c>
      <c r="AR44">
        <v>16</v>
      </c>
      <c r="AS44">
        <v>0</v>
      </c>
      <c r="AT44">
        <v>0</v>
      </c>
      <c r="AU44" s="1"/>
      <c r="AV44">
        <v>0</v>
      </c>
      <c r="AX44">
        <v>0</v>
      </c>
      <c r="AZ44">
        <v>0</v>
      </c>
      <c r="BA44">
        <v>0</v>
      </c>
      <c r="BF44">
        <v>0</v>
      </c>
      <c r="BG44" s="2"/>
      <c r="BH44">
        <v>0</v>
      </c>
      <c r="BL44">
        <v>0</v>
      </c>
      <c r="BM44" s="1"/>
      <c r="BN44">
        <v>0</v>
      </c>
      <c r="BO44">
        <v>0</v>
      </c>
      <c r="BP44" s="3"/>
      <c r="BQ44">
        <v>0</v>
      </c>
      <c r="BR44" s="3"/>
      <c r="BS44">
        <v>0</v>
      </c>
      <c r="BT44">
        <v>1</v>
      </c>
      <c r="BU44">
        <v>0</v>
      </c>
      <c r="DZ44">
        <v>1</v>
      </c>
      <c r="EA44">
        <v>24</v>
      </c>
      <c r="EB44">
        <v>12</v>
      </c>
      <c r="EC44">
        <v>16</v>
      </c>
      <c r="ED44">
        <v>0</v>
      </c>
      <c r="EE44">
        <v>215</v>
      </c>
      <c r="EF44">
        <v>2</v>
      </c>
      <c r="EG44">
        <v>21.5</v>
      </c>
      <c r="EH44">
        <v>1</v>
      </c>
      <c r="EM44">
        <v>0</v>
      </c>
      <c r="ES44">
        <v>0</v>
      </c>
      <c r="ET44">
        <v>0</v>
      </c>
      <c r="EV44" t="s">
        <v>189</v>
      </c>
      <c r="EW44">
        <v>2</v>
      </c>
      <c r="EX44">
        <v>2</v>
      </c>
      <c r="EY44">
        <v>17</v>
      </c>
      <c r="EZ44" s="1">
        <v>0.34861111111111109</v>
      </c>
      <c r="FA44" t="str">
        <f>VLOOKUP(Table_Neonatal5[[#This Row],[Gender]],Table_Gender2[],2,FALSE)</f>
        <v>masculin</v>
      </c>
      <c r="FB44" t="e">
        <f>VLOOKUP(Table_Neonatal5[[#This Row],[PretermBy]],Table_PretermBy7[],2,FALSE)</f>
        <v>#N/A</v>
      </c>
      <c r="FC44" t="str">
        <f>VLOOKUP(Table_Neonatal5[[#This Row],[Diagnosis1]],Table_diagnosis[],2,FALSE)</f>
        <v>Apnee</v>
      </c>
      <c r="FD44" t="str">
        <f>VLOOKUP(Table_Neonatal5[[#This Row],[Diagnosis2]],Table_diagnosis[],2,FALSE)</f>
        <v>Infection neonatale / septicimie neonatale</v>
      </c>
      <c r="FE44" s="4" t="str">
        <f>VLOOKUP(Table_Neonatal5[[#This Row],[DischargeLoc]],Table_DischargeLoc1[],2,FALSE)</f>
        <v>Sortie/maternite</v>
      </c>
      <c r="FF44" s="4" t="str">
        <f>VLOOKUP(Table_Neonatal5[[#This Row],[AdmissionTempLow]],Table_YesNo8[],2,FALSE)</f>
        <v>Non</v>
      </c>
      <c r="FG44" s="4" t="str">
        <f>VLOOKUP(Table_Neonatal5[[#This Row],[BirthWeightLow]],Table_YesNo8[],2,FALSE)</f>
        <v>Non</v>
      </c>
      <c r="FH44" s="4" t="str">
        <f>VLOOKUP(Table_Neonatal5[[#This Row],[GestationalAgeLow]],Table_YesNo8[],2,FALSE)</f>
        <v>Non</v>
      </c>
      <c r="FI44" s="4" t="str">
        <f>VLOOKUP(Table_Neonatal5[[#This Row],[MethRx]],Table_YesNo8[],2,FALSE)</f>
        <v>Non</v>
      </c>
      <c r="FJ44" s="4" t="str">
        <f>VLOOKUP(Table_Neonatal5[[#This Row],[OxygenTherapy]],Table_YesNo8[],2,FALSE)</f>
        <v>Non</v>
      </c>
      <c r="FK44" s="4" t="e">
        <f>VLOOKUP(Table_Neonatal5[[#This Row],[OxygenMethod]],Table_OxygenMethod6[],2,FALSE)</f>
        <v>#N/A</v>
      </c>
      <c r="FL44" s="4" t="str">
        <f>VLOOKUP(Table_Neonatal5[[#This Row],[BloodSugarLow]],Table_YesNo8[],2,FALSE)</f>
        <v>Non</v>
      </c>
      <c r="FM44" s="4" t="str">
        <f>VLOOKUP(Table_Neonatal5[[#This Row],[AdmittedFirst48]],Table_YesNo8[],2,FALSE)</f>
        <v>Oui</v>
      </c>
      <c r="FN44" s="4" t="str">
        <f>VLOOKUP(Table_Neonatal5[[#This Row],[Remained2weeks]],Table_YesNo8[],2,FALSE)</f>
        <v>Non</v>
      </c>
      <c r="FO44" s="4" t="str">
        <f>VLOOKUP(Table_Neonatal5[[#This Row],[Antibiotics]],Table_YesNo8[],2,FALSE)</f>
        <v>Oui</v>
      </c>
      <c r="FP44" s="4" t="str">
        <f>VLOOKUP(Table_Neonatal5[[#This Row],[BilirubinMeas]],Table_YesNo8[],2,FALSE)</f>
        <v>Non</v>
      </c>
      <c r="FQ44" s="4" t="str">
        <f>VLOOKUP(Table_Neonatal5[[#This Row],[Phototherapy]],Table_YesNo8[],2,FALSE)</f>
        <v>Non</v>
      </c>
      <c r="FR44" s="3">
        <f>DATE(2000+Table_Neonatal5[[#This Row],[AdmitYear]],Table_Neonatal5[[#This Row],[AdmitMonth]],Table_Neonatal5[[#This Row],[AdmitDay]])</f>
        <v>42728</v>
      </c>
    </row>
    <row r="45" spans="1:174" x14ac:dyDescent="0.25">
      <c r="A45" t="s">
        <v>242</v>
      </c>
      <c r="B45" s="1">
        <v>0.48125000000000001</v>
      </c>
      <c r="C45" t="s">
        <v>185</v>
      </c>
      <c r="D45">
        <v>7</v>
      </c>
      <c r="E45">
        <v>3</v>
      </c>
      <c r="F45">
        <v>17</v>
      </c>
      <c r="G45">
        <v>0</v>
      </c>
      <c r="H45">
        <v>8</v>
      </c>
      <c r="I45">
        <v>3</v>
      </c>
      <c r="J45">
        <v>17</v>
      </c>
      <c r="K45">
        <v>0</v>
      </c>
      <c r="L45">
        <v>0</v>
      </c>
      <c r="M45">
        <v>0</v>
      </c>
      <c r="N45">
        <v>3600</v>
      </c>
      <c r="O45">
        <v>0</v>
      </c>
      <c r="P45">
        <v>0</v>
      </c>
      <c r="R45">
        <v>0</v>
      </c>
      <c r="T45" s="2">
        <v>0.57152777777777775</v>
      </c>
      <c r="U45">
        <v>0</v>
      </c>
      <c r="V45">
        <v>1</v>
      </c>
      <c r="W45">
        <v>0</v>
      </c>
      <c r="X45">
        <v>3</v>
      </c>
      <c r="Y45">
        <v>0</v>
      </c>
      <c r="AB45">
        <v>1</v>
      </c>
      <c r="AD45">
        <v>15</v>
      </c>
      <c r="AE45">
        <v>3</v>
      </c>
      <c r="AF45">
        <v>17</v>
      </c>
      <c r="AG45">
        <v>0</v>
      </c>
      <c r="AH45">
        <v>8</v>
      </c>
      <c r="AI45">
        <v>0</v>
      </c>
      <c r="AJ45">
        <v>1</v>
      </c>
      <c r="AK45">
        <v>3500</v>
      </c>
      <c r="AL45">
        <v>0</v>
      </c>
      <c r="AM45">
        <v>17</v>
      </c>
      <c r="AN45" s="2">
        <v>0.57152777777777775</v>
      </c>
      <c r="AO45">
        <v>0</v>
      </c>
      <c r="AP45">
        <v>8</v>
      </c>
      <c r="AQ45">
        <v>3</v>
      </c>
      <c r="AR45">
        <v>17</v>
      </c>
      <c r="AS45">
        <v>0</v>
      </c>
      <c r="AT45">
        <v>0</v>
      </c>
      <c r="AU45" s="1"/>
      <c r="AV45">
        <v>0</v>
      </c>
      <c r="AX45">
        <v>0</v>
      </c>
      <c r="AZ45">
        <v>0</v>
      </c>
      <c r="BA45">
        <v>0</v>
      </c>
      <c r="BF45">
        <v>0</v>
      </c>
      <c r="BG45" s="2"/>
      <c r="BH45">
        <v>0</v>
      </c>
      <c r="BL45">
        <v>0</v>
      </c>
      <c r="BM45" s="1"/>
      <c r="BN45">
        <v>0</v>
      </c>
      <c r="BP45" s="3"/>
      <c r="BQ45">
        <v>0</v>
      </c>
      <c r="BR45" s="3"/>
      <c r="BS45">
        <v>0</v>
      </c>
      <c r="BT45">
        <v>1</v>
      </c>
      <c r="BU45">
        <v>0</v>
      </c>
      <c r="DZ45">
        <v>1</v>
      </c>
      <c r="EA45">
        <v>8</v>
      </c>
      <c r="EB45">
        <v>3</v>
      </c>
      <c r="EC45">
        <v>17</v>
      </c>
      <c r="ED45">
        <v>0</v>
      </c>
      <c r="EE45">
        <v>170</v>
      </c>
      <c r="EF45">
        <v>2</v>
      </c>
      <c r="EG45">
        <v>17</v>
      </c>
      <c r="EH45">
        <v>1</v>
      </c>
      <c r="EM45">
        <v>0</v>
      </c>
      <c r="ES45">
        <v>0</v>
      </c>
      <c r="ET45">
        <v>0</v>
      </c>
      <c r="EV45" t="s">
        <v>189</v>
      </c>
      <c r="EW45">
        <v>4</v>
      </c>
      <c r="EX45">
        <v>4</v>
      </c>
      <c r="EY45">
        <v>17</v>
      </c>
      <c r="EZ45" s="1">
        <v>0.48541666666666666</v>
      </c>
      <c r="FA45" t="str">
        <f>VLOOKUP(Table_Neonatal5[[#This Row],[Gender]],Table_Gender2[],2,FALSE)</f>
        <v>masculin</v>
      </c>
      <c r="FB45" t="e">
        <f>VLOOKUP(Table_Neonatal5[[#This Row],[PretermBy]],Table_PretermBy7[],2,FALSE)</f>
        <v>#N/A</v>
      </c>
      <c r="FC45" t="str">
        <f>VLOOKUP(Table_Neonatal5[[#This Row],[Diagnosis1]],Table_diagnosis[],2,FALSE)</f>
        <v>Infection neonatale / septicimie neonatale</v>
      </c>
      <c r="FD45" t="e">
        <f>VLOOKUP(Table_Neonatal5[[#This Row],[Diagnosis2]],Table_diagnosis[],2,FALSE)</f>
        <v>#N/A</v>
      </c>
      <c r="FE45" s="4" t="str">
        <f>VLOOKUP(Table_Neonatal5[[#This Row],[DischargeLoc]],Table_DischargeLoc1[],2,FALSE)</f>
        <v>Sortie/maternite</v>
      </c>
      <c r="FF45" s="4" t="str">
        <f>VLOOKUP(Table_Neonatal5[[#This Row],[AdmissionTempLow]],Table_YesNo8[],2,FALSE)</f>
        <v>Non</v>
      </c>
      <c r="FG45" s="4" t="str">
        <f>VLOOKUP(Table_Neonatal5[[#This Row],[BirthWeightLow]],Table_YesNo8[],2,FALSE)</f>
        <v>Non</v>
      </c>
      <c r="FH45" s="4" t="str">
        <f>VLOOKUP(Table_Neonatal5[[#This Row],[GestationalAgeLow]],Table_YesNo8[],2,FALSE)</f>
        <v>Non</v>
      </c>
      <c r="FI45" s="4" t="str">
        <f>VLOOKUP(Table_Neonatal5[[#This Row],[MethRx]],Table_YesNo8[],2,FALSE)</f>
        <v>Non</v>
      </c>
      <c r="FJ45" s="4" t="str">
        <f>VLOOKUP(Table_Neonatal5[[#This Row],[OxygenTherapy]],Table_YesNo8[],2,FALSE)</f>
        <v>Non</v>
      </c>
      <c r="FK45" s="4" t="e">
        <f>VLOOKUP(Table_Neonatal5[[#This Row],[OxygenMethod]],Table_OxygenMethod6[],2,FALSE)</f>
        <v>#N/A</v>
      </c>
      <c r="FL45" s="4" t="str">
        <f>VLOOKUP(Table_Neonatal5[[#This Row],[BloodSugarLow]],Table_YesNo8[],2,FALSE)</f>
        <v>Non</v>
      </c>
      <c r="FM45" s="4" t="str">
        <f>VLOOKUP(Table_Neonatal5[[#This Row],[AdmittedFirst48]],Table_YesNo8[],2,FALSE)</f>
        <v>Oui</v>
      </c>
      <c r="FN45" s="4" t="str">
        <f>VLOOKUP(Table_Neonatal5[[#This Row],[Remained2weeks]],Table_YesNo8[],2,FALSE)</f>
        <v>Non</v>
      </c>
      <c r="FO45" s="4" t="str">
        <f>VLOOKUP(Table_Neonatal5[[#This Row],[Antibiotics]],Table_YesNo8[],2,FALSE)</f>
        <v>Oui</v>
      </c>
      <c r="FP45" s="4" t="str">
        <f>VLOOKUP(Table_Neonatal5[[#This Row],[BilirubinMeas]],Table_YesNo8[],2,FALSE)</f>
        <v>Non</v>
      </c>
      <c r="FQ45" s="4" t="str">
        <f>VLOOKUP(Table_Neonatal5[[#This Row],[Phototherapy]],Table_YesNo8[],2,FALSE)</f>
        <v>Non</v>
      </c>
      <c r="FR45" s="3">
        <f>DATE(2000+Table_Neonatal5[[#This Row],[AdmitYear]],Table_Neonatal5[[#This Row],[AdmitMonth]],Table_Neonatal5[[#This Row],[AdmitDay]])</f>
        <v>42802</v>
      </c>
    </row>
    <row r="46" spans="1:174" x14ac:dyDescent="0.25">
      <c r="A46" t="s">
        <v>243</v>
      </c>
      <c r="B46" s="1">
        <v>0.35486111111111113</v>
      </c>
      <c r="C46" t="s">
        <v>185</v>
      </c>
      <c r="D46">
        <v>18</v>
      </c>
      <c r="E46">
        <v>2</v>
      </c>
      <c r="F46">
        <v>17</v>
      </c>
      <c r="G46">
        <v>0</v>
      </c>
      <c r="H46">
        <v>16</v>
      </c>
      <c r="I46">
        <v>3</v>
      </c>
      <c r="J46">
        <v>17</v>
      </c>
      <c r="K46">
        <v>0</v>
      </c>
      <c r="L46">
        <v>0</v>
      </c>
      <c r="M46">
        <v>0</v>
      </c>
      <c r="N46">
        <v>2900</v>
      </c>
      <c r="O46">
        <v>0</v>
      </c>
      <c r="P46">
        <v>0</v>
      </c>
      <c r="R46">
        <v>0</v>
      </c>
      <c r="T46" s="2">
        <v>0.41666666666666669</v>
      </c>
      <c r="U46">
        <v>0</v>
      </c>
      <c r="V46">
        <v>26</v>
      </c>
      <c r="W46">
        <v>0</v>
      </c>
      <c r="X46">
        <v>12</v>
      </c>
      <c r="Y46">
        <v>0</v>
      </c>
      <c r="Z46" t="s">
        <v>244</v>
      </c>
      <c r="AB46">
        <v>0</v>
      </c>
      <c r="AD46">
        <v>23</v>
      </c>
      <c r="AE46">
        <v>3</v>
      </c>
      <c r="AF46">
        <v>17</v>
      </c>
      <c r="AG46">
        <v>0</v>
      </c>
      <c r="AH46">
        <v>33</v>
      </c>
      <c r="AI46">
        <v>0</v>
      </c>
      <c r="AJ46">
        <v>1</v>
      </c>
      <c r="AK46">
        <v>33</v>
      </c>
      <c r="AL46">
        <v>0</v>
      </c>
      <c r="AM46">
        <v>17</v>
      </c>
      <c r="AN46" s="2">
        <v>0.41666666666666669</v>
      </c>
      <c r="AO46">
        <v>0</v>
      </c>
      <c r="AP46">
        <v>16</v>
      </c>
      <c r="AQ46">
        <v>3</v>
      </c>
      <c r="AR46">
        <v>17</v>
      </c>
      <c r="AS46">
        <v>0</v>
      </c>
      <c r="AT46">
        <v>0</v>
      </c>
      <c r="AU46" s="1"/>
      <c r="AV46">
        <v>0</v>
      </c>
      <c r="AX46">
        <v>0</v>
      </c>
      <c r="AZ46">
        <v>0</v>
      </c>
      <c r="BA46">
        <v>0</v>
      </c>
      <c r="BF46">
        <v>0</v>
      </c>
      <c r="BG46" s="2"/>
      <c r="BH46">
        <v>0</v>
      </c>
      <c r="BL46">
        <v>0</v>
      </c>
      <c r="BM46" s="1"/>
      <c r="BN46">
        <v>0</v>
      </c>
      <c r="BO46">
        <v>0</v>
      </c>
      <c r="BP46" s="3"/>
      <c r="BQ46">
        <v>0</v>
      </c>
      <c r="BR46" s="3"/>
      <c r="BS46">
        <v>0</v>
      </c>
      <c r="BT46">
        <v>0</v>
      </c>
      <c r="BU46">
        <v>0</v>
      </c>
      <c r="DZ46">
        <v>1</v>
      </c>
      <c r="EA46">
        <v>16</v>
      </c>
      <c r="EB46">
        <v>3</v>
      </c>
      <c r="EC46">
        <v>17</v>
      </c>
      <c r="ED46">
        <v>0</v>
      </c>
      <c r="EE46">
        <v>175</v>
      </c>
      <c r="EF46">
        <v>2</v>
      </c>
      <c r="EG46">
        <v>17</v>
      </c>
      <c r="EH46">
        <v>1</v>
      </c>
      <c r="EM46">
        <v>0</v>
      </c>
      <c r="ES46">
        <v>0</v>
      </c>
      <c r="ET46">
        <v>0</v>
      </c>
      <c r="EV46" t="s">
        <v>186</v>
      </c>
      <c r="EW46">
        <v>4</v>
      </c>
      <c r="EX46">
        <v>4</v>
      </c>
      <c r="EY46">
        <v>17</v>
      </c>
      <c r="EZ46" s="1">
        <v>0.35972222222222222</v>
      </c>
      <c r="FA46" t="str">
        <f>VLOOKUP(Table_Neonatal5[[#This Row],[Gender]],Table_Gender2[],2,FALSE)</f>
        <v>masculin</v>
      </c>
      <c r="FB46" t="e">
        <f>VLOOKUP(Table_Neonatal5[[#This Row],[PretermBy]],Table_PretermBy7[],2,FALSE)</f>
        <v>#N/A</v>
      </c>
      <c r="FC46" t="str">
        <f>VLOOKUP(Table_Neonatal5[[#This Row],[Diagnosis1]],Table_diagnosis[],2,FALSE)</f>
        <v>Autre diagnostic</v>
      </c>
      <c r="FD46" t="e">
        <f>VLOOKUP(Table_Neonatal5[[#This Row],[Diagnosis2]],Table_diagnosis[],2,FALSE)</f>
        <v>#N/A</v>
      </c>
      <c r="FE46" s="4" t="str">
        <f>VLOOKUP(Table_Neonatal5[[#This Row],[DischargeLoc]],Table_DischargeLoc1[],2,FALSE)</f>
        <v>Sortie/maternite</v>
      </c>
      <c r="FF46" s="4" t="str">
        <f>VLOOKUP(Table_Neonatal5[[#This Row],[AdmissionTempLow]],Table_YesNo8[],2,FALSE)</f>
        <v>Non</v>
      </c>
      <c r="FG46" s="4" t="str">
        <f>VLOOKUP(Table_Neonatal5[[#This Row],[BirthWeightLow]],Table_YesNo8[],2,FALSE)</f>
        <v>Non</v>
      </c>
      <c r="FH46" s="4" t="str">
        <f>VLOOKUP(Table_Neonatal5[[#This Row],[GestationalAgeLow]],Table_YesNo8[],2,FALSE)</f>
        <v>Non</v>
      </c>
      <c r="FI46" s="4" t="str">
        <f>VLOOKUP(Table_Neonatal5[[#This Row],[MethRx]],Table_YesNo8[],2,FALSE)</f>
        <v>Non</v>
      </c>
      <c r="FJ46" s="4" t="str">
        <f>VLOOKUP(Table_Neonatal5[[#This Row],[OxygenTherapy]],Table_YesNo8[],2,FALSE)</f>
        <v>Non</v>
      </c>
      <c r="FK46" s="4" t="e">
        <f>VLOOKUP(Table_Neonatal5[[#This Row],[OxygenMethod]],Table_OxygenMethod6[],2,FALSE)</f>
        <v>#N/A</v>
      </c>
      <c r="FL46" s="4" t="str">
        <f>VLOOKUP(Table_Neonatal5[[#This Row],[BloodSugarLow]],Table_YesNo8[],2,FALSE)</f>
        <v>Non</v>
      </c>
      <c r="FM46" s="4" t="str">
        <f>VLOOKUP(Table_Neonatal5[[#This Row],[AdmittedFirst48]],Table_YesNo8[],2,FALSE)</f>
        <v>Non</v>
      </c>
      <c r="FN46" s="4" t="str">
        <f>VLOOKUP(Table_Neonatal5[[#This Row],[Remained2weeks]],Table_YesNo8[],2,FALSE)</f>
        <v>Non</v>
      </c>
      <c r="FO46" s="4" t="str">
        <f>VLOOKUP(Table_Neonatal5[[#This Row],[Antibiotics]],Table_YesNo8[],2,FALSE)</f>
        <v>Oui</v>
      </c>
      <c r="FP46" s="4" t="str">
        <f>VLOOKUP(Table_Neonatal5[[#This Row],[BilirubinMeas]],Table_YesNo8[],2,FALSE)</f>
        <v>Non</v>
      </c>
      <c r="FQ46" s="4" t="str">
        <f>VLOOKUP(Table_Neonatal5[[#This Row],[Phototherapy]],Table_YesNo8[],2,FALSE)</f>
        <v>Non</v>
      </c>
      <c r="FR46" s="3">
        <f>DATE(2000+Table_Neonatal5[[#This Row],[AdmitYear]],Table_Neonatal5[[#This Row],[AdmitMonth]],Table_Neonatal5[[#This Row],[AdmitDay]])</f>
        <v>42810</v>
      </c>
    </row>
    <row r="47" spans="1:174" x14ac:dyDescent="0.25">
      <c r="A47" t="s">
        <v>245</v>
      </c>
      <c r="B47" s="1">
        <v>0.4909722222222222</v>
      </c>
      <c r="C47" t="s">
        <v>185</v>
      </c>
      <c r="D47">
        <v>3</v>
      </c>
      <c r="E47">
        <v>3</v>
      </c>
      <c r="F47">
        <v>17</v>
      </c>
      <c r="G47">
        <v>0</v>
      </c>
      <c r="H47">
        <v>4</v>
      </c>
      <c r="I47">
        <v>3</v>
      </c>
      <c r="J47">
        <v>17</v>
      </c>
      <c r="K47">
        <v>0</v>
      </c>
      <c r="L47">
        <v>0</v>
      </c>
      <c r="M47">
        <v>0</v>
      </c>
      <c r="N47">
        <v>2700</v>
      </c>
      <c r="O47">
        <v>0</v>
      </c>
      <c r="P47">
        <v>0</v>
      </c>
      <c r="R47">
        <v>0</v>
      </c>
      <c r="T47" s="2">
        <v>0.4236111111111111</v>
      </c>
      <c r="U47">
        <v>0</v>
      </c>
      <c r="V47">
        <v>1</v>
      </c>
      <c r="W47">
        <v>0</v>
      </c>
      <c r="X47">
        <v>3</v>
      </c>
      <c r="Y47">
        <v>0</v>
      </c>
      <c r="Z47" t="s">
        <v>235</v>
      </c>
      <c r="AA47">
        <v>7</v>
      </c>
      <c r="AB47">
        <v>0</v>
      </c>
      <c r="AD47">
        <v>10</v>
      </c>
      <c r="AE47">
        <v>3</v>
      </c>
      <c r="AF47">
        <v>17</v>
      </c>
      <c r="AG47">
        <v>0</v>
      </c>
      <c r="AH47">
        <v>4</v>
      </c>
      <c r="AI47">
        <v>0</v>
      </c>
      <c r="AJ47">
        <v>1</v>
      </c>
      <c r="AK47">
        <v>2050</v>
      </c>
      <c r="AL47">
        <v>0</v>
      </c>
      <c r="AM47">
        <v>16</v>
      </c>
      <c r="AN47" s="2">
        <v>0.4236111111111111</v>
      </c>
      <c r="AO47">
        <v>0</v>
      </c>
      <c r="AP47">
        <v>4</v>
      </c>
      <c r="AQ47">
        <v>3</v>
      </c>
      <c r="AR47">
        <v>17</v>
      </c>
      <c r="AS47">
        <v>0</v>
      </c>
      <c r="AT47">
        <v>0</v>
      </c>
      <c r="AU47" s="1"/>
      <c r="AV47">
        <v>0</v>
      </c>
      <c r="AX47">
        <v>0</v>
      </c>
      <c r="AZ47">
        <v>0</v>
      </c>
      <c r="BA47">
        <v>0</v>
      </c>
      <c r="BF47">
        <v>0</v>
      </c>
      <c r="BG47" s="2"/>
      <c r="BH47">
        <v>0</v>
      </c>
      <c r="BL47">
        <v>0</v>
      </c>
      <c r="BM47" s="1"/>
      <c r="BN47">
        <v>0</v>
      </c>
      <c r="BO47">
        <v>0</v>
      </c>
      <c r="BP47" s="3"/>
      <c r="BQ47">
        <v>0</v>
      </c>
      <c r="BR47" s="3"/>
      <c r="BS47">
        <v>0</v>
      </c>
      <c r="BT47">
        <v>1</v>
      </c>
      <c r="BU47">
        <v>0</v>
      </c>
      <c r="DZ47">
        <v>1</v>
      </c>
      <c r="EA47">
        <v>4</v>
      </c>
      <c r="EB47">
        <v>3</v>
      </c>
      <c r="EC47">
        <v>17</v>
      </c>
      <c r="ED47">
        <v>0</v>
      </c>
      <c r="EE47">
        <v>102.5</v>
      </c>
      <c r="EF47">
        <v>2</v>
      </c>
      <c r="EG47">
        <v>10.5</v>
      </c>
      <c r="EH47">
        <v>1</v>
      </c>
      <c r="EM47">
        <v>0</v>
      </c>
      <c r="ES47">
        <v>0</v>
      </c>
      <c r="ET47">
        <v>1</v>
      </c>
      <c r="EV47" t="s">
        <v>189</v>
      </c>
      <c r="EW47">
        <v>4</v>
      </c>
      <c r="EX47">
        <v>4</v>
      </c>
      <c r="EY47">
        <v>17</v>
      </c>
      <c r="EZ47" s="1">
        <v>0.49722222222222223</v>
      </c>
      <c r="FA47" t="str">
        <f>VLOOKUP(Table_Neonatal5[[#This Row],[Gender]],Table_Gender2[],2,FALSE)</f>
        <v>masculin</v>
      </c>
      <c r="FB47" t="e">
        <f>VLOOKUP(Table_Neonatal5[[#This Row],[PretermBy]],Table_PretermBy7[],2,FALSE)</f>
        <v>#N/A</v>
      </c>
      <c r="FC47" t="str">
        <f>VLOOKUP(Table_Neonatal5[[#This Row],[Diagnosis1]],Table_diagnosis[],2,FALSE)</f>
        <v>Infection neonatale / septicimie neonatale</v>
      </c>
      <c r="FD47" t="str">
        <f>VLOOKUP(Table_Neonatal5[[#This Row],[Diagnosis2]],Table_diagnosis[],2,FALSE)</f>
        <v>Jaunisse</v>
      </c>
      <c r="FE47" s="4" t="str">
        <f>VLOOKUP(Table_Neonatal5[[#This Row],[DischargeLoc]],Table_DischargeLoc1[],2,FALSE)</f>
        <v>Sortie/maternite</v>
      </c>
      <c r="FF47" s="4" t="str">
        <f>VLOOKUP(Table_Neonatal5[[#This Row],[AdmissionTempLow]],Table_YesNo8[],2,FALSE)</f>
        <v>Non</v>
      </c>
      <c r="FG47" s="4" t="str">
        <f>VLOOKUP(Table_Neonatal5[[#This Row],[BirthWeightLow]],Table_YesNo8[],2,FALSE)</f>
        <v>Non</v>
      </c>
      <c r="FH47" s="4" t="str">
        <f>VLOOKUP(Table_Neonatal5[[#This Row],[GestationalAgeLow]],Table_YesNo8[],2,FALSE)</f>
        <v>Non</v>
      </c>
      <c r="FI47" s="4" t="str">
        <f>VLOOKUP(Table_Neonatal5[[#This Row],[MethRx]],Table_YesNo8[],2,FALSE)</f>
        <v>Non</v>
      </c>
      <c r="FJ47" s="4" t="str">
        <f>VLOOKUP(Table_Neonatal5[[#This Row],[OxygenTherapy]],Table_YesNo8[],2,FALSE)</f>
        <v>Non</v>
      </c>
      <c r="FK47" s="4" t="e">
        <f>VLOOKUP(Table_Neonatal5[[#This Row],[OxygenMethod]],Table_OxygenMethod6[],2,FALSE)</f>
        <v>#N/A</v>
      </c>
      <c r="FL47" s="4" t="str">
        <f>VLOOKUP(Table_Neonatal5[[#This Row],[BloodSugarLow]],Table_YesNo8[],2,FALSE)</f>
        <v>Non</v>
      </c>
      <c r="FM47" s="4" t="str">
        <f>VLOOKUP(Table_Neonatal5[[#This Row],[AdmittedFirst48]],Table_YesNo8[],2,FALSE)</f>
        <v>Oui</v>
      </c>
      <c r="FN47" s="4" t="str">
        <f>VLOOKUP(Table_Neonatal5[[#This Row],[Remained2weeks]],Table_YesNo8[],2,FALSE)</f>
        <v>Non</v>
      </c>
      <c r="FO47" s="4" t="str">
        <f>VLOOKUP(Table_Neonatal5[[#This Row],[Antibiotics]],Table_YesNo8[],2,FALSE)</f>
        <v>Oui</v>
      </c>
      <c r="FP47" s="4" t="str">
        <f>VLOOKUP(Table_Neonatal5[[#This Row],[BilirubinMeas]],Table_YesNo8[],2,FALSE)</f>
        <v>Non</v>
      </c>
      <c r="FQ47" s="4" t="str">
        <f>VLOOKUP(Table_Neonatal5[[#This Row],[Phototherapy]],Table_YesNo8[],2,FALSE)</f>
        <v>Oui</v>
      </c>
      <c r="FR47" s="3">
        <f>DATE(2000+Table_Neonatal5[[#This Row],[AdmitYear]],Table_Neonatal5[[#This Row],[AdmitMonth]],Table_Neonatal5[[#This Row],[AdmitDay]])</f>
        <v>42798</v>
      </c>
    </row>
    <row r="48" spans="1:174" x14ac:dyDescent="0.25">
      <c r="A48" t="s">
        <v>246</v>
      </c>
      <c r="B48" s="1">
        <v>0.3888888888888889</v>
      </c>
      <c r="C48" t="s">
        <v>185</v>
      </c>
      <c r="D48">
        <v>13</v>
      </c>
      <c r="E48">
        <v>12</v>
      </c>
      <c r="F48">
        <v>16</v>
      </c>
      <c r="G48">
        <v>0</v>
      </c>
      <c r="H48">
        <v>13</v>
      </c>
      <c r="I48">
        <v>12</v>
      </c>
      <c r="J48">
        <v>16</v>
      </c>
      <c r="K48">
        <v>0</v>
      </c>
      <c r="L48">
        <v>0</v>
      </c>
      <c r="M48">
        <v>0</v>
      </c>
      <c r="N48">
        <v>2050</v>
      </c>
      <c r="O48">
        <v>0</v>
      </c>
      <c r="P48">
        <v>1</v>
      </c>
      <c r="Q48">
        <v>32</v>
      </c>
      <c r="R48">
        <v>0</v>
      </c>
      <c r="T48" s="2">
        <v>0.49722222222222223</v>
      </c>
      <c r="U48">
        <v>0</v>
      </c>
      <c r="V48">
        <v>0</v>
      </c>
      <c r="W48">
        <v>0</v>
      </c>
      <c r="X48">
        <v>2</v>
      </c>
      <c r="Y48">
        <v>0</v>
      </c>
      <c r="AA48">
        <v>1</v>
      </c>
      <c r="AB48">
        <v>0</v>
      </c>
      <c r="AD48">
        <v>1</v>
      </c>
      <c r="AE48">
        <v>1</v>
      </c>
      <c r="AF48">
        <v>17</v>
      </c>
      <c r="AG48">
        <v>0</v>
      </c>
      <c r="AH48">
        <v>16</v>
      </c>
      <c r="AI48">
        <v>0</v>
      </c>
      <c r="AJ48">
        <v>1</v>
      </c>
      <c r="AK48">
        <v>1950</v>
      </c>
      <c r="AL48">
        <v>0</v>
      </c>
      <c r="AM48">
        <v>16</v>
      </c>
      <c r="AN48" s="2">
        <v>0.49722222222222223</v>
      </c>
      <c r="AO48">
        <v>0</v>
      </c>
      <c r="AP48">
        <v>13</v>
      </c>
      <c r="AQ48">
        <v>12</v>
      </c>
      <c r="AR48">
        <v>16</v>
      </c>
      <c r="AS48">
        <v>0</v>
      </c>
      <c r="AT48">
        <v>0</v>
      </c>
      <c r="AU48" s="1"/>
      <c r="AV48">
        <v>0</v>
      </c>
      <c r="AX48">
        <v>0</v>
      </c>
      <c r="AZ48">
        <v>0</v>
      </c>
      <c r="BA48">
        <v>0</v>
      </c>
      <c r="BF48">
        <v>0</v>
      </c>
      <c r="BG48" s="2"/>
      <c r="BH48">
        <v>0</v>
      </c>
      <c r="BL48">
        <v>0</v>
      </c>
      <c r="BM48" s="1"/>
      <c r="BN48">
        <v>0</v>
      </c>
      <c r="BO48">
        <v>9</v>
      </c>
      <c r="BP48" s="3"/>
      <c r="BQ48">
        <v>0</v>
      </c>
      <c r="BR48" s="3"/>
      <c r="BS48">
        <v>0</v>
      </c>
      <c r="BT48">
        <v>1</v>
      </c>
      <c r="BU48">
        <v>1</v>
      </c>
      <c r="BV48">
        <v>13</v>
      </c>
      <c r="BW48">
        <v>12</v>
      </c>
      <c r="BX48">
        <v>16</v>
      </c>
      <c r="BY48">
        <v>2050</v>
      </c>
      <c r="BZ48">
        <v>14</v>
      </c>
      <c r="CA48">
        <v>12</v>
      </c>
      <c r="CB48">
        <v>16</v>
      </c>
      <c r="CC48">
        <v>2050</v>
      </c>
      <c r="CD48">
        <v>15</v>
      </c>
      <c r="CE48">
        <v>12</v>
      </c>
      <c r="CF48">
        <v>16</v>
      </c>
      <c r="CG48">
        <v>1900</v>
      </c>
      <c r="CH48">
        <v>16</v>
      </c>
      <c r="CI48">
        <v>12</v>
      </c>
      <c r="CJ48">
        <v>16</v>
      </c>
      <c r="CK48">
        <v>1900</v>
      </c>
      <c r="CL48">
        <v>17</v>
      </c>
      <c r="CM48">
        <v>12</v>
      </c>
      <c r="CN48">
        <v>16</v>
      </c>
      <c r="CO48">
        <v>1850</v>
      </c>
      <c r="CP48">
        <v>18</v>
      </c>
      <c r="CQ48">
        <v>12</v>
      </c>
      <c r="CR48">
        <v>16</v>
      </c>
      <c r="CS48">
        <v>1750</v>
      </c>
      <c r="CT48">
        <v>19</v>
      </c>
      <c r="CU48">
        <v>12</v>
      </c>
      <c r="CW48">
        <v>1900</v>
      </c>
      <c r="CX48">
        <v>20</v>
      </c>
      <c r="CY48">
        <v>12</v>
      </c>
      <c r="CZ48">
        <v>16</v>
      </c>
      <c r="DA48">
        <v>1700</v>
      </c>
      <c r="DB48">
        <v>21</v>
      </c>
      <c r="DC48">
        <v>12</v>
      </c>
      <c r="DD48">
        <v>16</v>
      </c>
      <c r="DE48">
        <v>1750</v>
      </c>
      <c r="DF48">
        <v>22</v>
      </c>
      <c r="DG48">
        <v>12</v>
      </c>
      <c r="DH48">
        <v>16</v>
      </c>
      <c r="DI48">
        <v>1750</v>
      </c>
      <c r="DJ48">
        <v>23</v>
      </c>
      <c r="DK48">
        <v>12</v>
      </c>
      <c r="DL48">
        <v>16</v>
      </c>
      <c r="DM48">
        <v>1750</v>
      </c>
      <c r="DN48">
        <v>24</v>
      </c>
      <c r="DO48">
        <v>12</v>
      </c>
      <c r="DP48">
        <v>16</v>
      </c>
      <c r="DQ48">
        <v>1700</v>
      </c>
      <c r="DZ48">
        <v>1</v>
      </c>
      <c r="EA48">
        <v>13</v>
      </c>
      <c r="EB48">
        <v>12</v>
      </c>
      <c r="EC48">
        <v>16</v>
      </c>
      <c r="ED48">
        <v>0</v>
      </c>
      <c r="EE48">
        <v>102.5</v>
      </c>
      <c r="EF48">
        <v>2</v>
      </c>
      <c r="EG48">
        <v>6.15</v>
      </c>
      <c r="EH48">
        <v>1</v>
      </c>
      <c r="EM48">
        <v>0</v>
      </c>
      <c r="ES48">
        <v>0</v>
      </c>
      <c r="ET48">
        <v>1</v>
      </c>
      <c r="EV48" t="s">
        <v>189</v>
      </c>
      <c r="EW48">
        <v>2</v>
      </c>
      <c r="EX48">
        <v>2</v>
      </c>
      <c r="EY48">
        <v>17</v>
      </c>
      <c r="EZ48" s="1">
        <v>0.4513888888888889</v>
      </c>
      <c r="FA48" t="str">
        <f>VLOOKUP(Table_Neonatal5[[#This Row],[Gender]],Table_Gender2[],2,FALSE)</f>
        <v>masculin</v>
      </c>
      <c r="FB48" t="e">
        <f>VLOOKUP(Table_Neonatal5[[#This Row],[PretermBy]],Table_PretermBy7[],2,FALSE)</f>
        <v>#N/A</v>
      </c>
      <c r="FC48" t="str">
        <f>VLOOKUP(Table_Neonatal5[[#This Row],[Diagnosis1]],Table_diagnosis[],2,FALSE)</f>
        <v>Bas poids de naissance</v>
      </c>
      <c r="FD48" t="str">
        <f>VLOOKUP(Table_Neonatal5[[#This Row],[Diagnosis2]],Table_diagnosis[],2,FALSE)</f>
        <v>Prematurite</v>
      </c>
      <c r="FE48" s="4" t="str">
        <f>VLOOKUP(Table_Neonatal5[[#This Row],[DischargeLoc]],Table_DischargeLoc1[],2,FALSE)</f>
        <v>Sortie/maternite</v>
      </c>
      <c r="FF48" s="4" t="str">
        <f>VLOOKUP(Table_Neonatal5[[#This Row],[AdmissionTempLow]],Table_YesNo8[],2,FALSE)</f>
        <v>Non</v>
      </c>
      <c r="FG48" s="4" t="str">
        <f>VLOOKUP(Table_Neonatal5[[#This Row],[BirthWeightLow]],Table_YesNo8[],2,FALSE)</f>
        <v>Non</v>
      </c>
      <c r="FH48" s="4" t="str">
        <f>VLOOKUP(Table_Neonatal5[[#This Row],[GestationalAgeLow]],Table_YesNo8[],2,FALSE)</f>
        <v>Non</v>
      </c>
      <c r="FI48" s="4" t="str">
        <f>VLOOKUP(Table_Neonatal5[[#This Row],[MethRx]],Table_YesNo8[],2,FALSE)</f>
        <v>Non</v>
      </c>
      <c r="FJ48" s="4" t="str">
        <f>VLOOKUP(Table_Neonatal5[[#This Row],[OxygenTherapy]],Table_YesNo8[],2,FALSE)</f>
        <v>Non</v>
      </c>
      <c r="FK48" s="4" t="e">
        <f>VLOOKUP(Table_Neonatal5[[#This Row],[OxygenMethod]],Table_OxygenMethod6[],2,FALSE)</f>
        <v>#N/A</v>
      </c>
      <c r="FL48" s="4" t="str">
        <f>VLOOKUP(Table_Neonatal5[[#This Row],[BloodSugarLow]],Table_YesNo8[],2,FALSE)</f>
        <v>Non disponible</v>
      </c>
      <c r="FM48" s="4" t="str">
        <f>VLOOKUP(Table_Neonatal5[[#This Row],[AdmittedFirst48]],Table_YesNo8[],2,FALSE)</f>
        <v>Oui</v>
      </c>
      <c r="FN48" s="4" t="str">
        <f>VLOOKUP(Table_Neonatal5[[#This Row],[Remained2weeks]],Table_YesNo8[],2,FALSE)</f>
        <v>Oui</v>
      </c>
      <c r="FO48" s="4" t="str">
        <f>VLOOKUP(Table_Neonatal5[[#This Row],[Antibiotics]],Table_YesNo8[],2,FALSE)</f>
        <v>Oui</v>
      </c>
      <c r="FP48" s="4" t="str">
        <f>VLOOKUP(Table_Neonatal5[[#This Row],[BilirubinMeas]],Table_YesNo8[],2,FALSE)</f>
        <v>Non</v>
      </c>
      <c r="FQ48" s="4" t="str">
        <f>VLOOKUP(Table_Neonatal5[[#This Row],[Phototherapy]],Table_YesNo8[],2,FALSE)</f>
        <v>Oui</v>
      </c>
      <c r="FR48" s="3">
        <f>DATE(2000+Table_Neonatal5[[#This Row],[AdmitYear]],Table_Neonatal5[[#This Row],[AdmitMonth]],Table_Neonatal5[[#This Row],[AdmitDay]])</f>
        <v>42717</v>
      </c>
    </row>
    <row r="49" spans="1:174" x14ac:dyDescent="0.25">
      <c r="A49" t="s">
        <v>247</v>
      </c>
      <c r="B49" s="1">
        <v>0.38194444444444442</v>
      </c>
      <c r="C49" t="s">
        <v>185</v>
      </c>
      <c r="D49">
        <v>8</v>
      </c>
      <c r="E49">
        <v>10</v>
      </c>
      <c r="F49">
        <v>16</v>
      </c>
      <c r="G49">
        <v>0</v>
      </c>
      <c r="H49">
        <v>8</v>
      </c>
      <c r="I49">
        <v>10</v>
      </c>
      <c r="J49">
        <v>16</v>
      </c>
      <c r="K49">
        <v>0</v>
      </c>
      <c r="L49">
        <v>0</v>
      </c>
      <c r="M49">
        <v>0</v>
      </c>
      <c r="N49">
        <v>2900</v>
      </c>
      <c r="O49">
        <v>0</v>
      </c>
      <c r="P49">
        <v>0</v>
      </c>
      <c r="R49">
        <v>0</v>
      </c>
      <c r="T49" s="2">
        <v>0.5625</v>
      </c>
      <c r="U49">
        <v>0</v>
      </c>
      <c r="V49">
        <v>0</v>
      </c>
      <c r="W49">
        <v>0</v>
      </c>
      <c r="X49">
        <v>8</v>
      </c>
      <c r="Y49">
        <v>0</v>
      </c>
      <c r="AA49">
        <v>3</v>
      </c>
      <c r="AB49">
        <v>0</v>
      </c>
      <c r="AD49">
        <v>15</v>
      </c>
      <c r="AE49">
        <v>10</v>
      </c>
      <c r="AF49">
        <v>16</v>
      </c>
      <c r="AG49">
        <v>0</v>
      </c>
      <c r="AH49">
        <v>8</v>
      </c>
      <c r="AI49">
        <v>0</v>
      </c>
      <c r="AJ49">
        <v>1</v>
      </c>
      <c r="AK49">
        <v>2950</v>
      </c>
      <c r="AL49">
        <v>0</v>
      </c>
      <c r="AM49">
        <v>18</v>
      </c>
      <c r="AN49" s="2">
        <v>0.5625</v>
      </c>
      <c r="AO49">
        <v>0</v>
      </c>
      <c r="AP49">
        <v>8</v>
      </c>
      <c r="AQ49">
        <v>10</v>
      </c>
      <c r="AR49">
        <v>16</v>
      </c>
      <c r="AS49">
        <v>0</v>
      </c>
      <c r="AT49">
        <v>0</v>
      </c>
      <c r="AU49" s="1"/>
      <c r="AV49">
        <v>0</v>
      </c>
      <c r="AX49">
        <v>0</v>
      </c>
      <c r="AZ49">
        <v>0</v>
      </c>
      <c r="BA49">
        <v>1</v>
      </c>
      <c r="BB49">
        <v>1</v>
      </c>
      <c r="BC49">
        <v>8</v>
      </c>
      <c r="BD49">
        <v>10</v>
      </c>
      <c r="BE49">
        <v>16</v>
      </c>
      <c r="BF49">
        <v>0</v>
      </c>
      <c r="BG49" s="2">
        <v>0.66666666666666663</v>
      </c>
      <c r="BH49">
        <v>0</v>
      </c>
      <c r="BI49">
        <v>11</v>
      </c>
      <c r="BJ49">
        <v>10</v>
      </c>
      <c r="BK49">
        <v>16</v>
      </c>
      <c r="BL49">
        <v>0</v>
      </c>
      <c r="BM49" s="1">
        <v>4.1666666666666664E-2</v>
      </c>
      <c r="BN49">
        <v>0</v>
      </c>
      <c r="BO49">
        <v>0</v>
      </c>
      <c r="BP49" s="3"/>
      <c r="BQ49">
        <v>0</v>
      </c>
      <c r="BR49" s="3"/>
      <c r="BS49">
        <v>0</v>
      </c>
      <c r="BT49">
        <v>1</v>
      </c>
      <c r="BU49">
        <v>0</v>
      </c>
      <c r="DZ49">
        <v>1</v>
      </c>
      <c r="EA49">
        <v>8</v>
      </c>
      <c r="EB49">
        <v>10</v>
      </c>
      <c r="EC49">
        <v>16</v>
      </c>
      <c r="ED49">
        <v>0</v>
      </c>
      <c r="EE49">
        <v>145</v>
      </c>
      <c r="EF49">
        <v>2</v>
      </c>
      <c r="EG49">
        <v>14.5</v>
      </c>
      <c r="EH49">
        <v>1</v>
      </c>
      <c r="EM49">
        <v>0</v>
      </c>
      <c r="ES49">
        <v>0</v>
      </c>
      <c r="ET49">
        <v>0</v>
      </c>
      <c r="EV49" t="s">
        <v>189</v>
      </c>
      <c r="EW49">
        <v>11</v>
      </c>
      <c r="EX49">
        <v>11</v>
      </c>
      <c r="EY49">
        <v>16</v>
      </c>
      <c r="EZ49" s="1">
        <v>0.38680555555555557</v>
      </c>
      <c r="FA49" t="str">
        <f>VLOOKUP(Table_Neonatal5[[#This Row],[Gender]],Table_Gender2[],2,FALSE)</f>
        <v>masculin</v>
      </c>
      <c r="FB49" t="e">
        <f>VLOOKUP(Table_Neonatal5[[#This Row],[PretermBy]],Table_PretermBy7[],2,FALSE)</f>
        <v>#N/A</v>
      </c>
      <c r="FC49" t="str">
        <f>VLOOKUP(Table_Neonatal5[[#This Row],[Diagnosis1]],Table_diagnosis[],2,FALSE)</f>
        <v>Asphyxia a la naissance / APGAR bas / HIE</v>
      </c>
      <c r="FD49" t="str">
        <f>VLOOKUP(Table_Neonatal5[[#This Row],[Diagnosis2]],Table_diagnosis[],2,FALSE)</f>
        <v>Infection neonatale / septicimie neonatale</v>
      </c>
      <c r="FE49" s="4" t="str">
        <f>VLOOKUP(Table_Neonatal5[[#This Row],[DischargeLoc]],Table_DischargeLoc1[],2,FALSE)</f>
        <v>Sortie/maternite</v>
      </c>
      <c r="FF49" s="4" t="str">
        <f>VLOOKUP(Table_Neonatal5[[#This Row],[AdmissionTempLow]],Table_YesNo8[],2,FALSE)</f>
        <v>Non</v>
      </c>
      <c r="FG49" s="4" t="str">
        <f>VLOOKUP(Table_Neonatal5[[#This Row],[BirthWeightLow]],Table_YesNo8[],2,FALSE)</f>
        <v>Non</v>
      </c>
      <c r="FH49" s="4" t="str">
        <f>VLOOKUP(Table_Neonatal5[[#This Row],[GestationalAgeLow]],Table_YesNo8[],2,FALSE)</f>
        <v>Non</v>
      </c>
      <c r="FI49" s="4" t="str">
        <f>VLOOKUP(Table_Neonatal5[[#This Row],[MethRx]],Table_YesNo8[],2,FALSE)</f>
        <v>Non</v>
      </c>
      <c r="FJ49" s="4" t="str">
        <f>VLOOKUP(Table_Neonatal5[[#This Row],[OxygenTherapy]],Table_YesNo8[],2,FALSE)</f>
        <v>Oui</v>
      </c>
      <c r="FK49" s="4" t="str">
        <f>VLOOKUP(Table_Neonatal5[[#This Row],[OxygenMethod]],Table_OxygenMethod6[],2,FALSE)</f>
        <v>canule nasale/mask</v>
      </c>
      <c r="FL49" s="4" t="str">
        <f>VLOOKUP(Table_Neonatal5[[#This Row],[BloodSugarLow]],Table_YesNo8[],2,FALSE)</f>
        <v>Non</v>
      </c>
      <c r="FM49" s="4" t="str">
        <f>VLOOKUP(Table_Neonatal5[[#This Row],[AdmittedFirst48]],Table_YesNo8[],2,FALSE)</f>
        <v>Oui</v>
      </c>
      <c r="FN49" s="4" t="str">
        <f>VLOOKUP(Table_Neonatal5[[#This Row],[Remained2weeks]],Table_YesNo8[],2,FALSE)</f>
        <v>Non</v>
      </c>
      <c r="FO49" s="4" t="str">
        <f>VLOOKUP(Table_Neonatal5[[#This Row],[Antibiotics]],Table_YesNo8[],2,FALSE)</f>
        <v>Oui</v>
      </c>
      <c r="FP49" s="4" t="str">
        <f>VLOOKUP(Table_Neonatal5[[#This Row],[BilirubinMeas]],Table_YesNo8[],2,FALSE)</f>
        <v>Non</v>
      </c>
      <c r="FQ49" s="4" t="str">
        <f>VLOOKUP(Table_Neonatal5[[#This Row],[Phototherapy]],Table_YesNo8[],2,FALSE)</f>
        <v>Non</v>
      </c>
      <c r="FR49" s="3">
        <f>DATE(2000+Table_Neonatal5[[#This Row],[AdmitYear]],Table_Neonatal5[[#This Row],[AdmitMonth]],Table_Neonatal5[[#This Row],[AdmitDay]])</f>
        <v>42651</v>
      </c>
    </row>
    <row r="50" spans="1:174" x14ac:dyDescent="0.25">
      <c r="A50" t="s">
        <v>248</v>
      </c>
      <c r="B50" s="1">
        <v>0.49236111111111114</v>
      </c>
      <c r="C50" t="s">
        <v>185</v>
      </c>
      <c r="D50">
        <v>2</v>
      </c>
      <c r="E50">
        <v>1</v>
      </c>
      <c r="F50">
        <v>17</v>
      </c>
      <c r="G50">
        <v>0</v>
      </c>
      <c r="H50">
        <v>2</v>
      </c>
      <c r="I50">
        <v>1</v>
      </c>
      <c r="J50">
        <v>17</v>
      </c>
      <c r="K50">
        <v>0</v>
      </c>
      <c r="L50">
        <v>0</v>
      </c>
      <c r="M50">
        <v>0</v>
      </c>
      <c r="N50">
        <v>3200</v>
      </c>
      <c r="O50">
        <v>0</v>
      </c>
      <c r="P50">
        <v>0</v>
      </c>
      <c r="R50">
        <v>0</v>
      </c>
      <c r="T50" s="2">
        <v>0.60416666666666663</v>
      </c>
      <c r="U50">
        <v>0</v>
      </c>
      <c r="V50">
        <v>0</v>
      </c>
      <c r="W50">
        <v>0</v>
      </c>
      <c r="X50">
        <v>8</v>
      </c>
      <c r="Y50">
        <v>0</v>
      </c>
      <c r="AB50">
        <v>0</v>
      </c>
      <c r="AD50">
        <v>4</v>
      </c>
      <c r="AE50">
        <v>1</v>
      </c>
      <c r="AF50">
        <v>17</v>
      </c>
      <c r="AG50">
        <v>0</v>
      </c>
      <c r="AH50">
        <v>2</v>
      </c>
      <c r="AI50">
        <v>0</v>
      </c>
      <c r="AJ50">
        <v>1</v>
      </c>
      <c r="AK50">
        <v>3450</v>
      </c>
      <c r="AL50">
        <v>0</v>
      </c>
      <c r="AM50">
        <v>17</v>
      </c>
      <c r="AN50" s="2">
        <v>0.60416666666666663</v>
      </c>
      <c r="AO50">
        <v>0</v>
      </c>
      <c r="AP50">
        <v>2</v>
      </c>
      <c r="AQ50">
        <v>1</v>
      </c>
      <c r="AR50">
        <v>17</v>
      </c>
      <c r="AS50">
        <v>0</v>
      </c>
      <c r="AT50">
        <v>0</v>
      </c>
      <c r="AU50" s="1"/>
      <c r="AV50">
        <v>0</v>
      </c>
      <c r="AX50">
        <v>0</v>
      </c>
      <c r="AZ50">
        <v>0</v>
      </c>
      <c r="BA50">
        <v>0</v>
      </c>
      <c r="BF50">
        <v>0</v>
      </c>
      <c r="BG50" s="2"/>
      <c r="BH50">
        <v>0</v>
      </c>
      <c r="BL50">
        <v>0</v>
      </c>
      <c r="BM50" s="1"/>
      <c r="BN50">
        <v>0</v>
      </c>
      <c r="BO50">
        <v>0</v>
      </c>
      <c r="BP50" s="3"/>
      <c r="BQ50">
        <v>0</v>
      </c>
      <c r="BR50" s="3"/>
      <c r="BS50">
        <v>0</v>
      </c>
      <c r="BT50">
        <v>1</v>
      </c>
      <c r="BU50">
        <v>0</v>
      </c>
      <c r="DZ50">
        <v>1</v>
      </c>
      <c r="EA50">
        <v>2</v>
      </c>
      <c r="EB50">
        <v>1</v>
      </c>
      <c r="EC50">
        <v>17</v>
      </c>
      <c r="ED50">
        <v>0</v>
      </c>
      <c r="EE50">
        <v>160</v>
      </c>
      <c r="EF50">
        <v>2</v>
      </c>
      <c r="EG50">
        <v>16</v>
      </c>
      <c r="EH50">
        <v>1</v>
      </c>
      <c r="EM50">
        <v>0</v>
      </c>
      <c r="ES50">
        <v>0</v>
      </c>
      <c r="ET50">
        <v>0</v>
      </c>
      <c r="EV50" t="s">
        <v>189</v>
      </c>
      <c r="EW50">
        <v>2</v>
      </c>
      <c r="EX50">
        <v>2</v>
      </c>
      <c r="EY50">
        <v>17</v>
      </c>
      <c r="EZ50" s="1">
        <v>0.49861111111111112</v>
      </c>
      <c r="FA50" t="str">
        <f>VLOOKUP(Table_Neonatal5[[#This Row],[Gender]],Table_Gender2[],2,FALSE)</f>
        <v>masculin</v>
      </c>
      <c r="FB50" t="e">
        <f>VLOOKUP(Table_Neonatal5[[#This Row],[PretermBy]],Table_PretermBy7[],2,FALSE)</f>
        <v>#N/A</v>
      </c>
      <c r="FC50" t="str">
        <f>VLOOKUP(Table_Neonatal5[[#This Row],[Diagnosis1]],Table_diagnosis[],2,FALSE)</f>
        <v>Asphyxia a la naissance / APGAR bas / HIE</v>
      </c>
      <c r="FD50" t="e">
        <f>VLOOKUP(Table_Neonatal5[[#This Row],[Diagnosis2]],Table_diagnosis[],2,FALSE)</f>
        <v>#N/A</v>
      </c>
      <c r="FE50" s="4" t="str">
        <f>VLOOKUP(Table_Neonatal5[[#This Row],[DischargeLoc]],Table_DischargeLoc1[],2,FALSE)</f>
        <v>Sortie/maternite</v>
      </c>
      <c r="FF50" s="4" t="str">
        <f>VLOOKUP(Table_Neonatal5[[#This Row],[AdmissionTempLow]],Table_YesNo8[],2,FALSE)</f>
        <v>Non</v>
      </c>
      <c r="FG50" s="4" t="str">
        <f>VLOOKUP(Table_Neonatal5[[#This Row],[BirthWeightLow]],Table_YesNo8[],2,FALSE)</f>
        <v>Non</v>
      </c>
      <c r="FH50" s="4" t="str">
        <f>VLOOKUP(Table_Neonatal5[[#This Row],[GestationalAgeLow]],Table_YesNo8[],2,FALSE)</f>
        <v>Non</v>
      </c>
      <c r="FI50" s="4" t="str">
        <f>VLOOKUP(Table_Neonatal5[[#This Row],[MethRx]],Table_YesNo8[],2,FALSE)</f>
        <v>Non</v>
      </c>
      <c r="FJ50" s="4" t="str">
        <f>VLOOKUP(Table_Neonatal5[[#This Row],[OxygenTherapy]],Table_YesNo8[],2,FALSE)</f>
        <v>Non</v>
      </c>
      <c r="FK50" s="4" t="e">
        <f>VLOOKUP(Table_Neonatal5[[#This Row],[OxygenMethod]],Table_OxygenMethod6[],2,FALSE)</f>
        <v>#N/A</v>
      </c>
      <c r="FL50" s="4" t="str">
        <f>VLOOKUP(Table_Neonatal5[[#This Row],[BloodSugarLow]],Table_YesNo8[],2,FALSE)</f>
        <v>Non</v>
      </c>
      <c r="FM50" s="4" t="str">
        <f>VLOOKUP(Table_Neonatal5[[#This Row],[AdmittedFirst48]],Table_YesNo8[],2,FALSE)</f>
        <v>Oui</v>
      </c>
      <c r="FN50" s="4" t="str">
        <f>VLOOKUP(Table_Neonatal5[[#This Row],[Remained2weeks]],Table_YesNo8[],2,FALSE)</f>
        <v>Non</v>
      </c>
      <c r="FO50" s="4" t="str">
        <f>VLOOKUP(Table_Neonatal5[[#This Row],[Antibiotics]],Table_YesNo8[],2,FALSE)</f>
        <v>Oui</v>
      </c>
      <c r="FP50" s="4" t="str">
        <f>VLOOKUP(Table_Neonatal5[[#This Row],[BilirubinMeas]],Table_YesNo8[],2,FALSE)</f>
        <v>Non</v>
      </c>
      <c r="FQ50" s="4" t="str">
        <f>VLOOKUP(Table_Neonatal5[[#This Row],[Phototherapy]],Table_YesNo8[],2,FALSE)</f>
        <v>Non</v>
      </c>
      <c r="FR50" s="3">
        <f>DATE(2000+Table_Neonatal5[[#This Row],[AdmitYear]],Table_Neonatal5[[#This Row],[AdmitMonth]],Table_Neonatal5[[#This Row],[AdmitDay]])</f>
        <v>42737</v>
      </c>
    </row>
    <row r="51" spans="1:174" x14ac:dyDescent="0.25">
      <c r="A51" t="s">
        <v>249</v>
      </c>
      <c r="B51" s="1">
        <v>0.39027777777777778</v>
      </c>
      <c r="D51">
        <v>30</v>
      </c>
      <c r="E51">
        <v>1</v>
      </c>
      <c r="F51">
        <v>17</v>
      </c>
      <c r="G51">
        <v>0</v>
      </c>
      <c r="H51">
        <v>31</v>
      </c>
      <c r="I51">
        <v>1</v>
      </c>
      <c r="J51">
        <v>17</v>
      </c>
      <c r="K51">
        <v>0</v>
      </c>
      <c r="L51">
        <v>1</v>
      </c>
      <c r="M51">
        <v>0</v>
      </c>
      <c r="N51">
        <v>4100</v>
      </c>
      <c r="O51">
        <v>0</v>
      </c>
      <c r="P51">
        <v>0</v>
      </c>
      <c r="R51">
        <v>0</v>
      </c>
      <c r="T51" s="2">
        <v>4.8611111111111112E-3</v>
      </c>
      <c r="U51">
        <v>0</v>
      </c>
      <c r="V51">
        <v>1</v>
      </c>
      <c r="W51">
        <v>0</v>
      </c>
      <c r="X51">
        <v>11</v>
      </c>
      <c r="Y51">
        <v>0</v>
      </c>
      <c r="Z51" t="s">
        <v>250</v>
      </c>
      <c r="AA51">
        <v>6</v>
      </c>
      <c r="AB51">
        <v>0</v>
      </c>
      <c r="AD51">
        <v>31</v>
      </c>
      <c r="AE51">
        <v>1</v>
      </c>
      <c r="AF51">
        <v>17</v>
      </c>
      <c r="AG51">
        <v>0</v>
      </c>
      <c r="AH51">
        <v>1</v>
      </c>
      <c r="AI51">
        <v>0</v>
      </c>
      <c r="AJ51">
        <v>1</v>
      </c>
      <c r="AK51">
        <v>4100</v>
      </c>
      <c r="AL51">
        <v>0</v>
      </c>
      <c r="AM51">
        <v>4</v>
      </c>
      <c r="AN51" s="2">
        <v>4.8611111111111112E-3</v>
      </c>
      <c r="AO51">
        <v>0</v>
      </c>
      <c r="AP51">
        <v>31</v>
      </c>
      <c r="AQ51">
        <v>1</v>
      </c>
      <c r="AR51">
        <v>17</v>
      </c>
      <c r="AS51">
        <v>0</v>
      </c>
      <c r="AU51" s="1"/>
      <c r="AV51">
        <v>0</v>
      </c>
      <c r="AX51">
        <v>0</v>
      </c>
      <c r="AZ51">
        <v>0</v>
      </c>
      <c r="BA51">
        <v>0</v>
      </c>
      <c r="BF51">
        <v>0</v>
      </c>
      <c r="BG51" s="2"/>
      <c r="BH51">
        <v>0</v>
      </c>
      <c r="BL51">
        <v>0</v>
      </c>
      <c r="BM51" s="1"/>
      <c r="BN51">
        <v>0</v>
      </c>
      <c r="BO51">
        <v>0</v>
      </c>
      <c r="BP51" s="3"/>
      <c r="BQ51">
        <v>0</v>
      </c>
      <c r="BR51" s="3"/>
      <c r="BS51">
        <v>0</v>
      </c>
      <c r="BT51">
        <v>1</v>
      </c>
      <c r="BU51">
        <v>0</v>
      </c>
      <c r="DZ51">
        <v>0</v>
      </c>
      <c r="ED51">
        <v>0</v>
      </c>
      <c r="EM51">
        <v>0</v>
      </c>
      <c r="ES51">
        <v>0</v>
      </c>
      <c r="ET51">
        <v>0</v>
      </c>
      <c r="EV51" t="s">
        <v>189</v>
      </c>
      <c r="EW51">
        <v>2</v>
      </c>
      <c r="EX51">
        <v>2</v>
      </c>
      <c r="EY51">
        <v>17</v>
      </c>
      <c r="EZ51" s="1">
        <v>0.39444444444444443</v>
      </c>
      <c r="FA51" t="str">
        <f>VLOOKUP(Table_Neonatal5[[#This Row],[Gender]],Table_Gender2[],2,FALSE)</f>
        <v>feminin</v>
      </c>
      <c r="FB51" t="e">
        <f>VLOOKUP(Table_Neonatal5[[#This Row],[PretermBy]],Table_PretermBy7[],2,FALSE)</f>
        <v>#N/A</v>
      </c>
      <c r="FC51" t="str">
        <f>VLOOKUP(Table_Neonatal5[[#This Row],[Diagnosis1]],Table_diagnosis[],2,FALSE)</f>
        <v>Apnee</v>
      </c>
      <c r="FD51" t="str">
        <f>VLOOKUP(Table_Neonatal5[[#This Row],[Diagnosis2]],Table_diagnosis[],2,FALSE)</f>
        <v>Hypoglycemie</v>
      </c>
      <c r="FE51" s="4" t="str">
        <f>VLOOKUP(Table_Neonatal5[[#This Row],[DischargeLoc]],Table_DischargeLoc1[],2,FALSE)</f>
        <v>Sortie/maternite</v>
      </c>
      <c r="FF51" s="4" t="str">
        <f>VLOOKUP(Table_Neonatal5[[#This Row],[AdmissionTempLow]],Table_YesNo8[],2,FALSE)</f>
        <v>Non</v>
      </c>
      <c r="FG51" s="4" t="str">
        <f>VLOOKUP(Table_Neonatal5[[#This Row],[BirthWeightLow]],Table_YesNo8[],2,FALSE)</f>
        <v>Non</v>
      </c>
      <c r="FH51" s="4" t="str">
        <f>VLOOKUP(Table_Neonatal5[[#This Row],[GestationalAgeLow]],Table_YesNo8[],2,FALSE)</f>
        <v>Non</v>
      </c>
      <c r="FI51" s="4" t="str">
        <f>VLOOKUP(Table_Neonatal5[[#This Row],[MethRx]],Table_YesNo8[],2,FALSE)</f>
        <v>Non</v>
      </c>
      <c r="FJ51" s="4" t="str">
        <f>VLOOKUP(Table_Neonatal5[[#This Row],[OxygenTherapy]],Table_YesNo8[],2,FALSE)</f>
        <v>Non</v>
      </c>
      <c r="FK51" s="4" t="e">
        <f>VLOOKUP(Table_Neonatal5[[#This Row],[OxygenMethod]],Table_OxygenMethod6[],2,FALSE)</f>
        <v>#N/A</v>
      </c>
      <c r="FL51" s="4" t="str">
        <f>VLOOKUP(Table_Neonatal5[[#This Row],[BloodSugarLow]],Table_YesNo8[],2,FALSE)</f>
        <v>Non</v>
      </c>
      <c r="FM51" s="4" t="str">
        <f>VLOOKUP(Table_Neonatal5[[#This Row],[AdmittedFirst48]],Table_YesNo8[],2,FALSE)</f>
        <v>Oui</v>
      </c>
      <c r="FN51" s="4" t="str">
        <f>VLOOKUP(Table_Neonatal5[[#This Row],[Remained2weeks]],Table_YesNo8[],2,FALSE)</f>
        <v>Non</v>
      </c>
      <c r="FO51" s="4" t="str">
        <f>VLOOKUP(Table_Neonatal5[[#This Row],[Antibiotics]],Table_YesNo8[],2,FALSE)</f>
        <v>Non</v>
      </c>
      <c r="FP51" s="4" t="str">
        <f>VLOOKUP(Table_Neonatal5[[#This Row],[BilirubinMeas]],Table_YesNo8[],2,FALSE)</f>
        <v>Non</v>
      </c>
      <c r="FQ51" s="4" t="str">
        <f>VLOOKUP(Table_Neonatal5[[#This Row],[Phototherapy]],Table_YesNo8[],2,FALSE)</f>
        <v>Non</v>
      </c>
      <c r="FR51" s="3">
        <f>DATE(2000+Table_Neonatal5[[#This Row],[AdmitYear]],Table_Neonatal5[[#This Row],[AdmitMonth]],Table_Neonatal5[[#This Row],[AdmitDay]])</f>
        <v>42766</v>
      </c>
    </row>
    <row r="52" spans="1:174" x14ac:dyDescent="0.25">
      <c r="A52" t="s">
        <v>251</v>
      </c>
      <c r="B52" s="1">
        <v>0.16111111111111112</v>
      </c>
      <c r="C52" t="s">
        <v>185</v>
      </c>
      <c r="D52">
        <v>11</v>
      </c>
      <c r="E52">
        <v>1</v>
      </c>
      <c r="F52">
        <v>17</v>
      </c>
      <c r="G52">
        <v>0</v>
      </c>
      <c r="H52">
        <v>13</v>
      </c>
      <c r="I52">
        <v>1</v>
      </c>
      <c r="J52">
        <v>17</v>
      </c>
      <c r="K52">
        <v>0</v>
      </c>
      <c r="L52">
        <v>0</v>
      </c>
      <c r="M52">
        <v>0</v>
      </c>
      <c r="N52">
        <v>3800</v>
      </c>
      <c r="O52">
        <v>0</v>
      </c>
      <c r="P52">
        <v>0</v>
      </c>
      <c r="R52">
        <v>0</v>
      </c>
      <c r="T52" s="2">
        <v>0.46875</v>
      </c>
      <c r="U52">
        <v>0</v>
      </c>
      <c r="V52">
        <v>2</v>
      </c>
      <c r="W52">
        <v>0</v>
      </c>
      <c r="X52">
        <v>12</v>
      </c>
      <c r="Y52">
        <v>0</v>
      </c>
      <c r="Z52" t="s">
        <v>252</v>
      </c>
      <c r="AA52">
        <v>12</v>
      </c>
      <c r="AB52">
        <v>0</v>
      </c>
      <c r="AC52" t="s">
        <v>227</v>
      </c>
      <c r="AD52">
        <v>20</v>
      </c>
      <c r="AE52">
        <v>1</v>
      </c>
      <c r="AF52">
        <v>17</v>
      </c>
      <c r="AG52">
        <v>0</v>
      </c>
      <c r="AH52">
        <v>9</v>
      </c>
      <c r="AI52">
        <v>0</v>
      </c>
      <c r="AJ52">
        <v>1</v>
      </c>
      <c r="AK52">
        <v>3750</v>
      </c>
      <c r="AL52">
        <v>0</v>
      </c>
      <c r="AM52">
        <v>17</v>
      </c>
      <c r="AN52" s="2">
        <v>0.46875</v>
      </c>
      <c r="AO52">
        <v>0</v>
      </c>
      <c r="AP52">
        <v>13</v>
      </c>
      <c r="AQ52">
        <v>1</v>
      </c>
      <c r="AR52">
        <v>17</v>
      </c>
      <c r="AS52">
        <v>0</v>
      </c>
      <c r="AT52">
        <v>0</v>
      </c>
      <c r="AU52" s="1"/>
      <c r="AV52">
        <v>0</v>
      </c>
      <c r="AX52">
        <v>0</v>
      </c>
      <c r="AZ52">
        <v>0</v>
      </c>
      <c r="BA52">
        <v>0</v>
      </c>
      <c r="BF52">
        <v>0</v>
      </c>
      <c r="BG52" s="2"/>
      <c r="BH52">
        <v>0</v>
      </c>
      <c r="BL52">
        <v>0</v>
      </c>
      <c r="BM52" s="1"/>
      <c r="BN52">
        <v>0</v>
      </c>
      <c r="BP52" s="3"/>
      <c r="BQ52">
        <v>0</v>
      </c>
      <c r="BR52" s="3"/>
      <c r="BS52">
        <v>0</v>
      </c>
      <c r="BT52">
        <v>0</v>
      </c>
      <c r="BU52">
        <v>0</v>
      </c>
      <c r="DZ52">
        <v>1</v>
      </c>
      <c r="EA52">
        <v>15</v>
      </c>
      <c r="EB52">
        <v>1</v>
      </c>
      <c r="EC52">
        <v>17</v>
      </c>
      <c r="ED52">
        <v>0</v>
      </c>
      <c r="EE52">
        <v>190</v>
      </c>
      <c r="EF52">
        <v>2</v>
      </c>
      <c r="EG52">
        <v>19</v>
      </c>
      <c r="EH52">
        <v>1</v>
      </c>
      <c r="EM52">
        <v>0</v>
      </c>
      <c r="ES52">
        <v>0</v>
      </c>
      <c r="ET52">
        <v>0</v>
      </c>
      <c r="EV52" t="s">
        <v>189</v>
      </c>
      <c r="EW52">
        <v>2</v>
      </c>
      <c r="EX52">
        <v>2</v>
      </c>
      <c r="EY52">
        <v>17</v>
      </c>
      <c r="EZ52" s="1">
        <v>0.16666666666666666</v>
      </c>
      <c r="FA52" t="str">
        <f>VLOOKUP(Table_Neonatal5[[#This Row],[Gender]],Table_Gender2[],2,FALSE)</f>
        <v>masculin</v>
      </c>
      <c r="FB52" t="e">
        <f>VLOOKUP(Table_Neonatal5[[#This Row],[PretermBy]],Table_PretermBy7[],2,FALSE)</f>
        <v>#N/A</v>
      </c>
      <c r="FC52" t="str">
        <f>VLOOKUP(Table_Neonatal5[[#This Row],[Diagnosis1]],Table_diagnosis[],2,FALSE)</f>
        <v>Autre diagnostic</v>
      </c>
      <c r="FD52" t="str">
        <f>VLOOKUP(Table_Neonatal5[[#This Row],[Diagnosis2]],Table_diagnosis[],2,FALSE)</f>
        <v>Autre diagnostic</v>
      </c>
      <c r="FE52" s="4" t="str">
        <f>VLOOKUP(Table_Neonatal5[[#This Row],[DischargeLoc]],Table_DischargeLoc1[],2,FALSE)</f>
        <v>Sortie/maternite</v>
      </c>
      <c r="FF52" s="4" t="str">
        <f>VLOOKUP(Table_Neonatal5[[#This Row],[AdmissionTempLow]],Table_YesNo8[],2,FALSE)</f>
        <v>Non</v>
      </c>
      <c r="FG52" s="4" t="str">
        <f>VLOOKUP(Table_Neonatal5[[#This Row],[BirthWeightLow]],Table_YesNo8[],2,FALSE)</f>
        <v>Non</v>
      </c>
      <c r="FH52" s="4" t="str">
        <f>VLOOKUP(Table_Neonatal5[[#This Row],[GestationalAgeLow]],Table_YesNo8[],2,FALSE)</f>
        <v>Non</v>
      </c>
      <c r="FI52" s="4" t="str">
        <f>VLOOKUP(Table_Neonatal5[[#This Row],[MethRx]],Table_YesNo8[],2,FALSE)</f>
        <v>Non</v>
      </c>
      <c r="FJ52" s="4" t="str">
        <f>VLOOKUP(Table_Neonatal5[[#This Row],[OxygenTherapy]],Table_YesNo8[],2,FALSE)</f>
        <v>Non</v>
      </c>
      <c r="FK52" s="4" t="e">
        <f>VLOOKUP(Table_Neonatal5[[#This Row],[OxygenMethod]],Table_OxygenMethod6[],2,FALSE)</f>
        <v>#N/A</v>
      </c>
      <c r="FL52" s="4" t="str">
        <f>VLOOKUP(Table_Neonatal5[[#This Row],[BloodSugarLow]],Table_YesNo8[],2,FALSE)</f>
        <v>Non</v>
      </c>
      <c r="FM52" s="4" t="str">
        <f>VLOOKUP(Table_Neonatal5[[#This Row],[AdmittedFirst48]],Table_YesNo8[],2,FALSE)</f>
        <v>Non</v>
      </c>
      <c r="FN52" s="4" t="str">
        <f>VLOOKUP(Table_Neonatal5[[#This Row],[Remained2weeks]],Table_YesNo8[],2,FALSE)</f>
        <v>Non</v>
      </c>
      <c r="FO52" s="4" t="str">
        <f>VLOOKUP(Table_Neonatal5[[#This Row],[Antibiotics]],Table_YesNo8[],2,FALSE)</f>
        <v>Oui</v>
      </c>
      <c r="FP52" s="4" t="str">
        <f>VLOOKUP(Table_Neonatal5[[#This Row],[BilirubinMeas]],Table_YesNo8[],2,FALSE)</f>
        <v>Non</v>
      </c>
      <c r="FQ52" s="4" t="str">
        <f>VLOOKUP(Table_Neonatal5[[#This Row],[Phototherapy]],Table_YesNo8[],2,FALSE)</f>
        <v>Non</v>
      </c>
      <c r="FR52" s="3">
        <f>DATE(2000+Table_Neonatal5[[#This Row],[AdmitYear]],Table_Neonatal5[[#This Row],[AdmitMonth]],Table_Neonatal5[[#This Row],[AdmitDay]])</f>
        <v>42748</v>
      </c>
    </row>
    <row r="53" spans="1:174" x14ac:dyDescent="0.25">
      <c r="A53" t="s">
        <v>253</v>
      </c>
      <c r="B53" s="1">
        <v>0.40972222222222221</v>
      </c>
      <c r="C53" t="s">
        <v>185</v>
      </c>
      <c r="D53">
        <v>22</v>
      </c>
      <c r="E53">
        <v>1</v>
      </c>
      <c r="F53">
        <v>17</v>
      </c>
      <c r="G53">
        <v>0</v>
      </c>
      <c r="H53">
        <v>22</v>
      </c>
      <c r="I53">
        <v>1</v>
      </c>
      <c r="J53">
        <v>17</v>
      </c>
      <c r="K53">
        <v>0</v>
      </c>
      <c r="L53">
        <v>1</v>
      </c>
      <c r="M53">
        <v>0</v>
      </c>
      <c r="N53">
        <v>1900</v>
      </c>
      <c r="O53">
        <v>0</v>
      </c>
      <c r="P53">
        <v>1</v>
      </c>
      <c r="Q53">
        <v>34</v>
      </c>
      <c r="R53">
        <v>0</v>
      </c>
      <c r="T53" s="2">
        <v>0.65625</v>
      </c>
      <c r="U53">
        <v>0</v>
      </c>
      <c r="W53">
        <v>0</v>
      </c>
      <c r="X53">
        <v>1</v>
      </c>
      <c r="Y53">
        <v>0</v>
      </c>
      <c r="AA53">
        <v>3</v>
      </c>
      <c r="AB53">
        <v>0</v>
      </c>
      <c r="AD53">
        <v>23</v>
      </c>
      <c r="AE53">
        <v>2</v>
      </c>
      <c r="AF53">
        <v>17</v>
      </c>
      <c r="AG53">
        <v>0</v>
      </c>
      <c r="AH53">
        <v>32</v>
      </c>
      <c r="AI53">
        <v>0</v>
      </c>
      <c r="AJ53">
        <v>1</v>
      </c>
      <c r="AK53">
        <v>2450</v>
      </c>
      <c r="AL53">
        <v>0</v>
      </c>
      <c r="AM53">
        <v>17</v>
      </c>
      <c r="AN53" s="2">
        <v>0.65625</v>
      </c>
      <c r="AO53">
        <v>0</v>
      </c>
      <c r="AP53">
        <v>22</v>
      </c>
      <c r="AQ53">
        <v>1</v>
      </c>
      <c r="AR53">
        <v>17</v>
      </c>
      <c r="AS53">
        <v>0</v>
      </c>
      <c r="AT53">
        <v>0</v>
      </c>
      <c r="AU53" s="1"/>
      <c r="AV53">
        <v>0</v>
      </c>
      <c r="AX53">
        <v>0</v>
      </c>
      <c r="AZ53">
        <v>0</v>
      </c>
      <c r="BA53">
        <v>1</v>
      </c>
      <c r="BC53">
        <v>22</v>
      </c>
      <c r="BD53">
        <v>1</v>
      </c>
      <c r="BE53">
        <v>17</v>
      </c>
      <c r="BF53">
        <v>0</v>
      </c>
      <c r="BG53" s="2">
        <v>0.70833333333333337</v>
      </c>
      <c r="BH53">
        <v>0</v>
      </c>
      <c r="BI53">
        <v>23</v>
      </c>
      <c r="BJ53">
        <v>1</v>
      </c>
      <c r="BK53">
        <v>17</v>
      </c>
      <c r="BL53">
        <v>0</v>
      </c>
      <c r="BM53" s="1">
        <v>0.625</v>
      </c>
      <c r="BN53">
        <v>0</v>
      </c>
      <c r="BP53" s="3"/>
      <c r="BQ53">
        <v>0</v>
      </c>
      <c r="BR53" s="3"/>
      <c r="BS53">
        <v>0</v>
      </c>
      <c r="BT53">
        <v>1</v>
      </c>
      <c r="BU53">
        <v>1</v>
      </c>
      <c r="BV53">
        <v>22</v>
      </c>
      <c r="BW53">
        <v>1</v>
      </c>
      <c r="BX53">
        <v>17</v>
      </c>
      <c r="BY53">
        <v>1900</v>
      </c>
      <c r="BZ53">
        <v>23</v>
      </c>
      <c r="CA53">
        <v>1</v>
      </c>
      <c r="CB53">
        <v>17</v>
      </c>
      <c r="CC53">
        <v>1800</v>
      </c>
      <c r="CD53">
        <v>24</v>
      </c>
      <c r="CE53">
        <v>1</v>
      </c>
      <c r="CF53">
        <v>17</v>
      </c>
      <c r="CG53">
        <v>1750</v>
      </c>
      <c r="CH53">
        <v>25</v>
      </c>
      <c r="CI53">
        <v>1</v>
      </c>
      <c r="CJ53">
        <v>17</v>
      </c>
      <c r="CK53">
        <v>1750</v>
      </c>
      <c r="CL53">
        <v>26</v>
      </c>
      <c r="CM53">
        <v>1</v>
      </c>
      <c r="CN53">
        <v>17</v>
      </c>
      <c r="CO53">
        <v>1750</v>
      </c>
      <c r="CP53">
        <v>27</v>
      </c>
      <c r="CQ53">
        <v>1</v>
      </c>
      <c r="CR53">
        <v>17</v>
      </c>
      <c r="CS53">
        <v>1750</v>
      </c>
      <c r="CT53">
        <v>28</v>
      </c>
      <c r="CU53">
        <v>1</v>
      </c>
      <c r="CW53">
        <v>1600</v>
      </c>
      <c r="CX53">
        <v>29</v>
      </c>
      <c r="CY53">
        <v>1</v>
      </c>
      <c r="CZ53">
        <v>17</v>
      </c>
      <c r="DA53">
        <v>1850</v>
      </c>
      <c r="DB53">
        <v>30</v>
      </c>
      <c r="DC53">
        <v>1</v>
      </c>
      <c r="DD53">
        <v>17</v>
      </c>
      <c r="DE53">
        <v>1800</v>
      </c>
      <c r="DF53">
        <v>31</v>
      </c>
      <c r="DG53">
        <v>1</v>
      </c>
      <c r="DH53">
        <v>17</v>
      </c>
      <c r="DI53">
        <v>1900</v>
      </c>
      <c r="DJ53">
        <v>1</v>
      </c>
      <c r="DK53">
        <v>2</v>
      </c>
      <c r="DL53">
        <v>17</v>
      </c>
      <c r="DM53">
        <v>1800</v>
      </c>
      <c r="DN53">
        <v>2</v>
      </c>
      <c r="DO53">
        <v>1</v>
      </c>
      <c r="DP53">
        <v>17</v>
      </c>
      <c r="DQ53">
        <v>1850</v>
      </c>
      <c r="DZ53">
        <v>1</v>
      </c>
      <c r="EA53">
        <v>22</v>
      </c>
      <c r="EB53">
        <v>1</v>
      </c>
      <c r="EC53">
        <v>17</v>
      </c>
      <c r="ED53">
        <v>0</v>
      </c>
      <c r="EM53">
        <v>0</v>
      </c>
      <c r="ES53">
        <v>0</v>
      </c>
      <c r="ET53">
        <v>0</v>
      </c>
      <c r="EV53" t="s">
        <v>189</v>
      </c>
      <c r="EW53">
        <v>27</v>
      </c>
      <c r="EX53">
        <v>3</v>
      </c>
      <c r="EY53">
        <v>17</v>
      </c>
      <c r="EZ53" s="1">
        <v>0.41388888888888886</v>
      </c>
      <c r="FA53" t="str">
        <f>VLOOKUP(Table_Neonatal5[[#This Row],[Gender]],Table_Gender2[],2,FALSE)</f>
        <v>feminin</v>
      </c>
      <c r="FB53" t="e">
        <f>VLOOKUP(Table_Neonatal5[[#This Row],[PretermBy]],Table_PretermBy7[],2,FALSE)</f>
        <v>#N/A</v>
      </c>
      <c r="FC53" t="str">
        <f>VLOOKUP(Table_Neonatal5[[#This Row],[Diagnosis1]],Table_diagnosis[],2,FALSE)</f>
        <v>Prematurite</v>
      </c>
      <c r="FD53" t="str">
        <f>VLOOKUP(Table_Neonatal5[[#This Row],[Diagnosis2]],Table_diagnosis[],2,FALSE)</f>
        <v>Infection neonatale / septicimie neonatale</v>
      </c>
      <c r="FE53" s="4" t="str">
        <f>VLOOKUP(Table_Neonatal5[[#This Row],[DischargeLoc]],Table_DischargeLoc1[],2,FALSE)</f>
        <v>Sortie/maternite</v>
      </c>
      <c r="FF53" s="4" t="str">
        <f>VLOOKUP(Table_Neonatal5[[#This Row],[AdmissionTempLow]],Table_YesNo8[],2,FALSE)</f>
        <v>Non</v>
      </c>
      <c r="FG53" s="4" t="str">
        <f>VLOOKUP(Table_Neonatal5[[#This Row],[BirthWeightLow]],Table_YesNo8[],2,FALSE)</f>
        <v>Non</v>
      </c>
      <c r="FH53" s="4" t="str">
        <f>VLOOKUP(Table_Neonatal5[[#This Row],[GestationalAgeLow]],Table_YesNo8[],2,FALSE)</f>
        <v>Non</v>
      </c>
      <c r="FI53" s="4" t="str">
        <f>VLOOKUP(Table_Neonatal5[[#This Row],[MethRx]],Table_YesNo8[],2,FALSE)</f>
        <v>Non</v>
      </c>
      <c r="FJ53" s="4" t="str">
        <f>VLOOKUP(Table_Neonatal5[[#This Row],[OxygenTherapy]],Table_YesNo8[],2,FALSE)</f>
        <v>Oui</v>
      </c>
      <c r="FK53" s="4" t="e">
        <f>VLOOKUP(Table_Neonatal5[[#This Row],[OxygenMethod]],Table_OxygenMethod6[],2,FALSE)</f>
        <v>#N/A</v>
      </c>
      <c r="FL53" s="4" t="str">
        <f>VLOOKUP(Table_Neonatal5[[#This Row],[BloodSugarLow]],Table_YesNo8[],2,FALSE)</f>
        <v>Non</v>
      </c>
      <c r="FM53" s="4" t="str">
        <f>VLOOKUP(Table_Neonatal5[[#This Row],[AdmittedFirst48]],Table_YesNo8[],2,FALSE)</f>
        <v>Oui</v>
      </c>
      <c r="FN53" s="4" t="str">
        <f>VLOOKUP(Table_Neonatal5[[#This Row],[Remained2weeks]],Table_YesNo8[],2,FALSE)</f>
        <v>Oui</v>
      </c>
      <c r="FO53" s="4" t="str">
        <f>VLOOKUP(Table_Neonatal5[[#This Row],[Antibiotics]],Table_YesNo8[],2,FALSE)</f>
        <v>Oui</v>
      </c>
      <c r="FP53" s="4" t="str">
        <f>VLOOKUP(Table_Neonatal5[[#This Row],[BilirubinMeas]],Table_YesNo8[],2,FALSE)</f>
        <v>Non</v>
      </c>
      <c r="FQ53" s="4" t="str">
        <f>VLOOKUP(Table_Neonatal5[[#This Row],[Phototherapy]],Table_YesNo8[],2,FALSE)</f>
        <v>Non</v>
      </c>
      <c r="FR53" s="3">
        <f>DATE(2000+Table_Neonatal5[[#This Row],[AdmitYear]],Table_Neonatal5[[#This Row],[AdmitMonth]],Table_Neonatal5[[#This Row],[AdmitDay]])</f>
        <v>42757</v>
      </c>
    </row>
    <row r="54" spans="1:174" x14ac:dyDescent="0.25">
      <c r="A54" t="s">
        <v>254</v>
      </c>
      <c r="B54" s="1">
        <v>0.50486111111111109</v>
      </c>
      <c r="C54" t="s">
        <v>185</v>
      </c>
      <c r="D54">
        <v>15</v>
      </c>
      <c r="E54">
        <v>10</v>
      </c>
      <c r="F54">
        <v>16</v>
      </c>
      <c r="G54">
        <v>0</v>
      </c>
      <c r="H54">
        <v>15</v>
      </c>
      <c r="I54">
        <v>10</v>
      </c>
      <c r="J54">
        <v>16</v>
      </c>
      <c r="K54">
        <v>0</v>
      </c>
      <c r="L54">
        <v>0</v>
      </c>
      <c r="M54">
        <v>0</v>
      </c>
      <c r="N54">
        <v>2550</v>
      </c>
      <c r="O54">
        <v>0</v>
      </c>
      <c r="P54">
        <v>0</v>
      </c>
      <c r="R54">
        <v>0</v>
      </c>
      <c r="T54" s="2">
        <v>0.58333333333333337</v>
      </c>
      <c r="U54">
        <v>0</v>
      </c>
      <c r="V54">
        <v>0</v>
      </c>
      <c r="W54">
        <v>0</v>
      </c>
      <c r="X54">
        <v>3</v>
      </c>
      <c r="Y54">
        <v>0</v>
      </c>
      <c r="AA54">
        <v>12</v>
      </c>
      <c r="AB54">
        <v>0</v>
      </c>
      <c r="AC54" t="s">
        <v>255</v>
      </c>
      <c r="AD54">
        <v>17</v>
      </c>
      <c r="AE54">
        <v>10</v>
      </c>
      <c r="AF54">
        <v>16</v>
      </c>
      <c r="AG54">
        <v>0</v>
      </c>
      <c r="AH54">
        <v>0</v>
      </c>
      <c r="AI54">
        <v>0</v>
      </c>
      <c r="AJ54">
        <v>1</v>
      </c>
      <c r="AK54">
        <v>2450</v>
      </c>
      <c r="AL54">
        <v>0</v>
      </c>
      <c r="AM54">
        <v>14</v>
      </c>
      <c r="AN54" s="2">
        <v>0.58333333333333337</v>
      </c>
      <c r="AO54">
        <v>0</v>
      </c>
      <c r="AP54">
        <v>15</v>
      </c>
      <c r="AQ54">
        <v>10</v>
      </c>
      <c r="AR54">
        <v>16</v>
      </c>
      <c r="AS54">
        <v>0</v>
      </c>
      <c r="AT54">
        <v>0</v>
      </c>
      <c r="AU54" s="1"/>
      <c r="AV54">
        <v>0</v>
      </c>
      <c r="AX54">
        <v>0</v>
      </c>
      <c r="AZ54">
        <v>0</v>
      </c>
      <c r="BA54">
        <v>0</v>
      </c>
      <c r="BF54">
        <v>0</v>
      </c>
      <c r="BG54" s="2"/>
      <c r="BH54">
        <v>0</v>
      </c>
      <c r="BL54">
        <v>0</v>
      </c>
      <c r="BM54" s="1"/>
      <c r="BN54">
        <v>0</v>
      </c>
      <c r="BP54" s="3"/>
      <c r="BQ54">
        <v>0</v>
      </c>
      <c r="BR54" s="3"/>
      <c r="BS54">
        <v>0</v>
      </c>
      <c r="BT54">
        <v>1</v>
      </c>
      <c r="BU54">
        <v>0</v>
      </c>
      <c r="DZ54">
        <v>1</v>
      </c>
      <c r="EA54">
        <v>15</v>
      </c>
      <c r="EB54">
        <v>10</v>
      </c>
      <c r="EC54">
        <v>16</v>
      </c>
      <c r="ED54">
        <v>0</v>
      </c>
      <c r="EE54">
        <v>127.5</v>
      </c>
      <c r="EF54">
        <v>2</v>
      </c>
      <c r="EG54">
        <v>12.75</v>
      </c>
      <c r="EH54">
        <v>1</v>
      </c>
      <c r="EM54">
        <v>0</v>
      </c>
      <c r="ES54">
        <v>0</v>
      </c>
      <c r="ET54">
        <v>0</v>
      </c>
      <c r="EV54" t="s">
        <v>189</v>
      </c>
      <c r="EW54">
        <v>11</v>
      </c>
      <c r="EX54">
        <v>11</v>
      </c>
      <c r="EY54">
        <v>16</v>
      </c>
      <c r="EZ54" s="1">
        <v>0.50902777777777775</v>
      </c>
      <c r="FA54" t="str">
        <f>VLOOKUP(Table_Neonatal5[[#This Row],[Gender]],Table_Gender2[],2,FALSE)</f>
        <v>masculin</v>
      </c>
      <c r="FB54" t="e">
        <f>VLOOKUP(Table_Neonatal5[[#This Row],[PretermBy]],Table_PretermBy7[],2,FALSE)</f>
        <v>#N/A</v>
      </c>
      <c r="FC54" t="str">
        <f>VLOOKUP(Table_Neonatal5[[#This Row],[Diagnosis1]],Table_diagnosis[],2,FALSE)</f>
        <v>Infection neonatale / septicimie neonatale</v>
      </c>
      <c r="FD54" t="str">
        <f>VLOOKUP(Table_Neonatal5[[#This Row],[Diagnosis2]],Table_diagnosis[],2,FALSE)</f>
        <v>Autre diagnostic</v>
      </c>
      <c r="FE54" s="4" t="str">
        <f>VLOOKUP(Table_Neonatal5[[#This Row],[DischargeLoc]],Table_DischargeLoc1[],2,FALSE)</f>
        <v>Sortie/maternite</v>
      </c>
      <c r="FF54" s="4" t="str">
        <f>VLOOKUP(Table_Neonatal5[[#This Row],[AdmissionTempLow]],Table_YesNo8[],2,FALSE)</f>
        <v>Non</v>
      </c>
      <c r="FG54" s="4" t="str">
        <f>VLOOKUP(Table_Neonatal5[[#This Row],[BirthWeightLow]],Table_YesNo8[],2,FALSE)</f>
        <v>Non</v>
      </c>
      <c r="FH54" s="4" t="str">
        <f>VLOOKUP(Table_Neonatal5[[#This Row],[GestationalAgeLow]],Table_YesNo8[],2,FALSE)</f>
        <v>Non</v>
      </c>
      <c r="FI54" s="4" t="str">
        <f>VLOOKUP(Table_Neonatal5[[#This Row],[MethRx]],Table_YesNo8[],2,FALSE)</f>
        <v>Non</v>
      </c>
      <c r="FJ54" s="4" t="str">
        <f>VLOOKUP(Table_Neonatal5[[#This Row],[OxygenTherapy]],Table_YesNo8[],2,FALSE)</f>
        <v>Non</v>
      </c>
      <c r="FK54" s="4" t="e">
        <f>VLOOKUP(Table_Neonatal5[[#This Row],[OxygenMethod]],Table_OxygenMethod6[],2,FALSE)</f>
        <v>#N/A</v>
      </c>
      <c r="FL54" s="4" t="str">
        <f>VLOOKUP(Table_Neonatal5[[#This Row],[BloodSugarLow]],Table_YesNo8[],2,FALSE)</f>
        <v>Non</v>
      </c>
      <c r="FM54" s="4" t="str">
        <f>VLOOKUP(Table_Neonatal5[[#This Row],[AdmittedFirst48]],Table_YesNo8[],2,FALSE)</f>
        <v>Oui</v>
      </c>
      <c r="FN54" s="4" t="str">
        <f>VLOOKUP(Table_Neonatal5[[#This Row],[Remained2weeks]],Table_YesNo8[],2,FALSE)</f>
        <v>Non</v>
      </c>
      <c r="FO54" s="4" t="str">
        <f>VLOOKUP(Table_Neonatal5[[#This Row],[Antibiotics]],Table_YesNo8[],2,FALSE)</f>
        <v>Oui</v>
      </c>
      <c r="FP54" s="4" t="str">
        <f>VLOOKUP(Table_Neonatal5[[#This Row],[BilirubinMeas]],Table_YesNo8[],2,FALSE)</f>
        <v>Non</v>
      </c>
      <c r="FQ54" s="4" t="str">
        <f>VLOOKUP(Table_Neonatal5[[#This Row],[Phototherapy]],Table_YesNo8[],2,FALSE)</f>
        <v>Non</v>
      </c>
      <c r="FR54" s="3">
        <f>DATE(2000+Table_Neonatal5[[#This Row],[AdmitYear]],Table_Neonatal5[[#This Row],[AdmitMonth]],Table_Neonatal5[[#This Row],[AdmitDay]])</f>
        <v>42658</v>
      </c>
    </row>
    <row r="55" spans="1:174" x14ac:dyDescent="0.25">
      <c r="A55" t="s">
        <v>256</v>
      </c>
      <c r="B55" s="1">
        <v>0.55347222222222225</v>
      </c>
      <c r="C55" t="s">
        <v>185</v>
      </c>
      <c r="D55">
        <v>14</v>
      </c>
      <c r="E55">
        <v>1</v>
      </c>
      <c r="F55">
        <v>17</v>
      </c>
      <c r="G55">
        <v>0</v>
      </c>
      <c r="H55">
        <v>14</v>
      </c>
      <c r="I55">
        <v>1</v>
      </c>
      <c r="J55">
        <v>17</v>
      </c>
      <c r="K55">
        <v>0</v>
      </c>
      <c r="L55">
        <v>0</v>
      </c>
      <c r="M55">
        <v>0</v>
      </c>
      <c r="N55">
        <v>1370</v>
      </c>
      <c r="O55">
        <v>0</v>
      </c>
      <c r="P55">
        <v>1</v>
      </c>
      <c r="Q55">
        <v>35</v>
      </c>
      <c r="R55">
        <v>0</v>
      </c>
      <c r="T55" s="2">
        <v>0.33333333333333331</v>
      </c>
      <c r="U55">
        <v>0</v>
      </c>
      <c r="V55">
        <v>0</v>
      </c>
      <c r="W55">
        <v>0</v>
      </c>
      <c r="X55">
        <v>2</v>
      </c>
      <c r="Y55">
        <v>0</v>
      </c>
      <c r="AA55">
        <v>1</v>
      </c>
      <c r="AB55">
        <v>0</v>
      </c>
      <c r="AD55">
        <v>2</v>
      </c>
      <c r="AE55">
        <v>3</v>
      </c>
      <c r="AF55">
        <v>17</v>
      </c>
      <c r="AG55">
        <v>0</v>
      </c>
      <c r="AH55">
        <v>54</v>
      </c>
      <c r="AI55">
        <v>0</v>
      </c>
      <c r="AJ55">
        <v>1</v>
      </c>
      <c r="AK55">
        <v>1800</v>
      </c>
      <c r="AL55">
        <v>0</v>
      </c>
      <c r="AM55">
        <v>17</v>
      </c>
      <c r="AN55" s="2">
        <v>0.33333333333333331</v>
      </c>
      <c r="AP55">
        <v>14</v>
      </c>
      <c r="AQ55">
        <v>1</v>
      </c>
      <c r="AR55">
        <v>17</v>
      </c>
      <c r="AS55">
        <v>0</v>
      </c>
      <c r="AT55">
        <v>0</v>
      </c>
      <c r="AU55" s="1"/>
      <c r="AV55">
        <v>0</v>
      </c>
      <c r="AX55">
        <v>0</v>
      </c>
      <c r="AZ55">
        <v>1</v>
      </c>
      <c r="BA55">
        <v>0</v>
      </c>
      <c r="BF55">
        <v>0</v>
      </c>
      <c r="BG55" s="2"/>
      <c r="BH55">
        <v>0</v>
      </c>
      <c r="BL55">
        <v>0</v>
      </c>
      <c r="BM55" s="1"/>
      <c r="BN55">
        <v>0</v>
      </c>
      <c r="BP55" s="3"/>
      <c r="BQ55">
        <v>0</v>
      </c>
      <c r="BR55" s="3"/>
      <c r="BS55">
        <v>0</v>
      </c>
      <c r="BT55">
        <v>1</v>
      </c>
      <c r="BU55">
        <v>1</v>
      </c>
      <c r="BV55">
        <v>14</v>
      </c>
      <c r="BW55">
        <v>1</v>
      </c>
      <c r="BX55">
        <v>17</v>
      </c>
      <c r="BY55">
        <v>1370</v>
      </c>
      <c r="BZ55">
        <v>15</v>
      </c>
      <c r="CA55">
        <v>1</v>
      </c>
      <c r="CB55">
        <v>17</v>
      </c>
      <c r="CC55">
        <v>1350</v>
      </c>
      <c r="CD55">
        <v>16</v>
      </c>
      <c r="CE55">
        <v>1</v>
      </c>
      <c r="CF55">
        <v>17</v>
      </c>
      <c r="CG55">
        <v>1370</v>
      </c>
      <c r="CH55">
        <v>17</v>
      </c>
      <c r="CI55">
        <v>1</v>
      </c>
      <c r="CJ55">
        <v>17</v>
      </c>
      <c r="CK55">
        <v>1200</v>
      </c>
      <c r="CL55">
        <v>18</v>
      </c>
      <c r="CM55">
        <v>1</v>
      </c>
      <c r="CN55">
        <v>17</v>
      </c>
      <c r="CO55">
        <v>1200</v>
      </c>
      <c r="CP55">
        <v>19</v>
      </c>
      <c r="CQ55">
        <v>1</v>
      </c>
      <c r="CR55">
        <v>17</v>
      </c>
      <c r="CS55">
        <v>1200</v>
      </c>
      <c r="CT55">
        <v>20</v>
      </c>
      <c r="CU55">
        <v>1</v>
      </c>
      <c r="CW55">
        <v>1200</v>
      </c>
      <c r="CX55">
        <v>21</v>
      </c>
      <c r="CY55">
        <v>1</v>
      </c>
      <c r="CZ55">
        <v>17</v>
      </c>
      <c r="DA55">
        <v>1200</v>
      </c>
      <c r="DB55">
        <v>22</v>
      </c>
      <c r="DC55">
        <v>1</v>
      </c>
      <c r="DD55">
        <v>17</v>
      </c>
      <c r="DE55">
        <v>1200</v>
      </c>
      <c r="DF55">
        <v>23</v>
      </c>
      <c r="DG55">
        <v>1</v>
      </c>
      <c r="DH55">
        <v>17</v>
      </c>
      <c r="DI55">
        <v>1150</v>
      </c>
      <c r="DJ55">
        <v>24</v>
      </c>
      <c r="DK55">
        <v>1</v>
      </c>
      <c r="DL55">
        <v>17</v>
      </c>
      <c r="DM55">
        <v>1200</v>
      </c>
      <c r="DN55">
        <v>25</v>
      </c>
      <c r="DO55">
        <v>1</v>
      </c>
      <c r="DP55">
        <v>17</v>
      </c>
      <c r="DQ55">
        <v>1200</v>
      </c>
      <c r="DZ55">
        <v>1</v>
      </c>
      <c r="EA55">
        <v>14</v>
      </c>
      <c r="EB55">
        <v>1</v>
      </c>
      <c r="EC55">
        <v>17</v>
      </c>
      <c r="ED55">
        <v>0</v>
      </c>
      <c r="EE55">
        <v>68.5</v>
      </c>
      <c r="EF55">
        <v>2</v>
      </c>
      <c r="EG55">
        <v>4.1100000000000003</v>
      </c>
      <c r="EH55">
        <v>1</v>
      </c>
      <c r="EI55">
        <v>67.5</v>
      </c>
      <c r="EJ55">
        <v>2</v>
      </c>
      <c r="EM55">
        <v>0</v>
      </c>
      <c r="ES55">
        <v>0</v>
      </c>
      <c r="ET55">
        <v>0</v>
      </c>
      <c r="EV55" t="s">
        <v>189</v>
      </c>
      <c r="EW55">
        <v>4</v>
      </c>
      <c r="EX55">
        <v>4</v>
      </c>
      <c r="EY55">
        <v>17</v>
      </c>
      <c r="EZ55" s="1">
        <v>0.55833333333333335</v>
      </c>
      <c r="FA55" t="str">
        <f>VLOOKUP(Table_Neonatal5[[#This Row],[Gender]],Table_Gender2[],2,FALSE)</f>
        <v>masculin</v>
      </c>
      <c r="FB55" t="e">
        <f>VLOOKUP(Table_Neonatal5[[#This Row],[PretermBy]],Table_PretermBy7[],2,FALSE)</f>
        <v>#N/A</v>
      </c>
      <c r="FC55" t="str">
        <f>VLOOKUP(Table_Neonatal5[[#This Row],[Diagnosis1]],Table_diagnosis[],2,FALSE)</f>
        <v>Bas poids de naissance</v>
      </c>
      <c r="FD55" t="str">
        <f>VLOOKUP(Table_Neonatal5[[#This Row],[Diagnosis2]],Table_diagnosis[],2,FALSE)</f>
        <v>Prematurite</v>
      </c>
      <c r="FE55" s="4" t="str">
        <f>VLOOKUP(Table_Neonatal5[[#This Row],[DischargeLoc]],Table_DischargeLoc1[],2,FALSE)</f>
        <v>Sortie/maternite</v>
      </c>
      <c r="FF55" s="4" t="str">
        <f>VLOOKUP(Table_Neonatal5[[#This Row],[AdmissionTempLow]],Table_YesNo8[],2,FALSE)</f>
        <v>Non</v>
      </c>
      <c r="FG55" s="4" t="str">
        <f>VLOOKUP(Table_Neonatal5[[#This Row],[BirthWeightLow]],Table_YesNo8[],2,FALSE)</f>
        <v>Non</v>
      </c>
      <c r="FH55" s="4" t="str">
        <f>VLOOKUP(Table_Neonatal5[[#This Row],[GestationalAgeLow]],Table_YesNo8[],2,FALSE)</f>
        <v>Non</v>
      </c>
      <c r="FI55" s="4" t="str">
        <f>VLOOKUP(Table_Neonatal5[[#This Row],[MethRx]],Table_YesNo8[],2,FALSE)</f>
        <v>Oui</v>
      </c>
      <c r="FJ55" s="4" t="str">
        <f>VLOOKUP(Table_Neonatal5[[#This Row],[OxygenTherapy]],Table_YesNo8[],2,FALSE)</f>
        <v>Non</v>
      </c>
      <c r="FK55" s="4" t="e">
        <f>VLOOKUP(Table_Neonatal5[[#This Row],[OxygenMethod]],Table_OxygenMethod6[],2,FALSE)</f>
        <v>#N/A</v>
      </c>
      <c r="FL55" s="4" t="str">
        <f>VLOOKUP(Table_Neonatal5[[#This Row],[BloodSugarLow]],Table_YesNo8[],2,FALSE)</f>
        <v>Non</v>
      </c>
      <c r="FM55" s="4" t="str">
        <f>VLOOKUP(Table_Neonatal5[[#This Row],[AdmittedFirst48]],Table_YesNo8[],2,FALSE)</f>
        <v>Oui</v>
      </c>
      <c r="FN55" s="4" t="str">
        <f>VLOOKUP(Table_Neonatal5[[#This Row],[Remained2weeks]],Table_YesNo8[],2,FALSE)</f>
        <v>Oui</v>
      </c>
      <c r="FO55" s="4" t="str">
        <f>VLOOKUP(Table_Neonatal5[[#This Row],[Antibiotics]],Table_YesNo8[],2,FALSE)</f>
        <v>Oui</v>
      </c>
      <c r="FP55" s="4" t="str">
        <f>VLOOKUP(Table_Neonatal5[[#This Row],[BilirubinMeas]],Table_YesNo8[],2,FALSE)</f>
        <v>Non</v>
      </c>
      <c r="FQ55" s="4" t="str">
        <f>VLOOKUP(Table_Neonatal5[[#This Row],[Phototherapy]],Table_YesNo8[],2,FALSE)</f>
        <v>Non</v>
      </c>
      <c r="FR55" s="3">
        <f>DATE(2000+Table_Neonatal5[[#This Row],[AdmitYear]],Table_Neonatal5[[#This Row],[AdmitMonth]],Table_Neonatal5[[#This Row],[AdmitDay]])</f>
        <v>42749</v>
      </c>
    </row>
    <row r="56" spans="1:174" x14ac:dyDescent="0.25">
      <c r="A56" t="s">
        <v>257</v>
      </c>
      <c r="B56" s="1">
        <v>0.46458333333333335</v>
      </c>
      <c r="C56" t="s">
        <v>185</v>
      </c>
      <c r="D56">
        <v>9</v>
      </c>
      <c r="E56">
        <v>3</v>
      </c>
      <c r="F56">
        <v>17</v>
      </c>
      <c r="G56">
        <v>0</v>
      </c>
      <c r="H56">
        <v>10</v>
      </c>
      <c r="I56">
        <v>3</v>
      </c>
      <c r="J56">
        <v>17</v>
      </c>
      <c r="K56">
        <v>0</v>
      </c>
      <c r="L56">
        <v>1</v>
      </c>
      <c r="M56">
        <v>0</v>
      </c>
      <c r="N56">
        <v>1850</v>
      </c>
      <c r="O56">
        <v>0</v>
      </c>
      <c r="P56">
        <v>1</v>
      </c>
      <c r="Q56">
        <v>35</v>
      </c>
      <c r="R56">
        <v>0</v>
      </c>
      <c r="T56" s="2">
        <v>0.20833333333333334</v>
      </c>
      <c r="U56">
        <v>0</v>
      </c>
      <c r="V56">
        <v>1</v>
      </c>
      <c r="W56">
        <v>0</v>
      </c>
      <c r="X56">
        <v>2</v>
      </c>
      <c r="Y56">
        <v>0</v>
      </c>
      <c r="Z56" t="s">
        <v>235</v>
      </c>
      <c r="AA56">
        <v>1</v>
      </c>
      <c r="AB56">
        <v>0</v>
      </c>
      <c r="AD56">
        <v>17</v>
      </c>
      <c r="AE56">
        <v>3</v>
      </c>
      <c r="AF56">
        <v>17</v>
      </c>
      <c r="AG56">
        <v>0</v>
      </c>
      <c r="AH56">
        <v>7</v>
      </c>
      <c r="AI56">
        <v>0</v>
      </c>
      <c r="AJ56">
        <v>1</v>
      </c>
      <c r="AK56">
        <v>2050</v>
      </c>
      <c r="AL56">
        <v>0</v>
      </c>
      <c r="AM56">
        <v>18</v>
      </c>
      <c r="AN56" s="2">
        <v>0.20833333333333334</v>
      </c>
      <c r="AO56">
        <v>0</v>
      </c>
      <c r="AP56">
        <v>10</v>
      </c>
      <c r="AQ56">
        <v>3</v>
      </c>
      <c r="AR56">
        <v>17</v>
      </c>
      <c r="AS56">
        <v>0</v>
      </c>
      <c r="AT56">
        <v>0</v>
      </c>
      <c r="AU56" s="1"/>
      <c r="AV56">
        <v>0</v>
      </c>
      <c r="AX56">
        <v>0</v>
      </c>
      <c r="AZ56">
        <v>0</v>
      </c>
      <c r="BA56">
        <v>0</v>
      </c>
      <c r="BF56">
        <v>0</v>
      </c>
      <c r="BG56" s="2"/>
      <c r="BH56">
        <v>0</v>
      </c>
      <c r="BL56">
        <v>0</v>
      </c>
      <c r="BM56" s="1"/>
      <c r="BN56">
        <v>0</v>
      </c>
      <c r="BO56">
        <v>0</v>
      </c>
      <c r="BP56" s="3"/>
      <c r="BQ56">
        <v>0</v>
      </c>
      <c r="BR56" s="3"/>
      <c r="BS56">
        <v>0</v>
      </c>
      <c r="BT56">
        <v>1</v>
      </c>
      <c r="BU56">
        <v>0</v>
      </c>
      <c r="DZ56">
        <v>1</v>
      </c>
      <c r="EA56">
        <v>10</v>
      </c>
      <c r="EB56">
        <v>3</v>
      </c>
      <c r="EC56">
        <v>17</v>
      </c>
      <c r="ED56">
        <v>0</v>
      </c>
      <c r="EE56">
        <v>92.5</v>
      </c>
      <c r="EF56">
        <v>2</v>
      </c>
      <c r="EG56">
        <v>5.95</v>
      </c>
      <c r="EH56">
        <v>1</v>
      </c>
      <c r="EM56">
        <v>0</v>
      </c>
      <c r="ES56">
        <v>0</v>
      </c>
      <c r="ET56">
        <v>0</v>
      </c>
      <c r="EV56" t="s">
        <v>189</v>
      </c>
      <c r="EW56">
        <v>4</v>
      </c>
      <c r="EX56">
        <v>4</v>
      </c>
      <c r="EY56">
        <v>17</v>
      </c>
      <c r="EZ56" s="1">
        <v>0.46875</v>
      </c>
      <c r="FA56" t="str">
        <f>VLOOKUP(Table_Neonatal5[[#This Row],[Gender]],Table_Gender2[],2,FALSE)</f>
        <v>feminin</v>
      </c>
      <c r="FB56" t="e">
        <f>VLOOKUP(Table_Neonatal5[[#This Row],[PretermBy]],Table_PretermBy7[],2,FALSE)</f>
        <v>#N/A</v>
      </c>
      <c r="FC56" t="str">
        <f>VLOOKUP(Table_Neonatal5[[#This Row],[Diagnosis1]],Table_diagnosis[],2,FALSE)</f>
        <v>Bas poids de naissance</v>
      </c>
      <c r="FD56" t="str">
        <f>VLOOKUP(Table_Neonatal5[[#This Row],[Diagnosis2]],Table_diagnosis[],2,FALSE)</f>
        <v>Prematurite</v>
      </c>
      <c r="FE56" s="4" t="str">
        <f>VLOOKUP(Table_Neonatal5[[#This Row],[DischargeLoc]],Table_DischargeLoc1[],2,FALSE)</f>
        <v>Sortie/maternite</v>
      </c>
      <c r="FF56" s="4" t="str">
        <f>VLOOKUP(Table_Neonatal5[[#This Row],[AdmissionTempLow]],Table_YesNo8[],2,FALSE)</f>
        <v>Non</v>
      </c>
      <c r="FG56" s="4" t="str">
        <f>VLOOKUP(Table_Neonatal5[[#This Row],[BirthWeightLow]],Table_YesNo8[],2,FALSE)</f>
        <v>Non</v>
      </c>
      <c r="FH56" s="4" t="str">
        <f>VLOOKUP(Table_Neonatal5[[#This Row],[GestationalAgeLow]],Table_YesNo8[],2,FALSE)</f>
        <v>Non</v>
      </c>
      <c r="FI56" s="4" t="str">
        <f>VLOOKUP(Table_Neonatal5[[#This Row],[MethRx]],Table_YesNo8[],2,FALSE)</f>
        <v>Non</v>
      </c>
      <c r="FJ56" s="4" t="str">
        <f>VLOOKUP(Table_Neonatal5[[#This Row],[OxygenTherapy]],Table_YesNo8[],2,FALSE)</f>
        <v>Non</v>
      </c>
      <c r="FK56" s="4" t="e">
        <f>VLOOKUP(Table_Neonatal5[[#This Row],[OxygenMethod]],Table_OxygenMethod6[],2,FALSE)</f>
        <v>#N/A</v>
      </c>
      <c r="FL56" s="4" t="str">
        <f>VLOOKUP(Table_Neonatal5[[#This Row],[BloodSugarLow]],Table_YesNo8[],2,FALSE)</f>
        <v>Non</v>
      </c>
      <c r="FM56" s="4" t="str">
        <f>VLOOKUP(Table_Neonatal5[[#This Row],[AdmittedFirst48]],Table_YesNo8[],2,FALSE)</f>
        <v>Oui</v>
      </c>
      <c r="FN56" s="4" t="str">
        <f>VLOOKUP(Table_Neonatal5[[#This Row],[Remained2weeks]],Table_YesNo8[],2,FALSE)</f>
        <v>Non</v>
      </c>
      <c r="FO56" s="4" t="str">
        <f>VLOOKUP(Table_Neonatal5[[#This Row],[Antibiotics]],Table_YesNo8[],2,FALSE)</f>
        <v>Oui</v>
      </c>
      <c r="FP56" s="4" t="str">
        <f>VLOOKUP(Table_Neonatal5[[#This Row],[BilirubinMeas]],Table_YesNo8[],2,FALSE)</f>
        <v>Non</v>
      </c>
      <c r="FQ56" s="4" t="str">
        <f>VLOOKUP(Table_Neonatal5[[#This Row],[Phototherapy]],Table_YesNo8[],2,FALSE)</f>
        <v>Non</v>
      </c>
      <c r="FR56" s="3">
        <f>DATE(2000+Table_Neonatal5[[#This Row],[AdmitYear]],Table_Neonatal5[[#This Row],[AdmitMonth]],Table_Neonatal5[[#This Row],[AdmitDay]])</f>
        <v>42804</v>
      </c>
    </row>
    <row r="57" spans="1:174" x14ac:dyDescent="0.25">
      <c r="A57" t="s">
        <v>258</v>
      </c>
      <c r="B57" s="1">
        <v>0.59861111111111109</v>
      </c>
      <c r="C57" t="s">
        <v>185</v>
      </c>
      <c r="D57">
        <v>25</v>
      </c>
      <c r="E57">
        <v>8</v>
      </c>
      <c r="F57">
        <v>16</v>
      </c>
      <c r="G57">
        <v>0</v>
      </c>
      <c r="H57">
        <v>25</v>
      </c>
      <c r="I57">
        <v>8</v>
      </c>
      <c r="J57">
        <v>16</v>
      </c>
      <c r="K57">
        <v>0</v>
      </c>
      <c r="L57">
        <v>0</v>
      </c>
      <c r="M57">
        <v>0</v>
      </c>
      <c r="N57">
        <v>1200</v>
      </c>
      <c r="O57">
        <v>0</v>
      </c>
      <c r="P57">
        <v>1</v>
      </c>
      <c r="Q57">
        <v>30</v>
      </c>
      <c r="R57">
        <v>0</v>
      </c>
      <c r="T57" s="2">
        <v>0.76388888888888884</v>
      </c>
      <c r="U57">
        <v>0</v>
      </c>
      <c r="V57">
        <v>0</v>
      </c>
      <c r="W57">
        <v>0</v>
      </c>
      <c r="X57">
        <v>1</v>
      </c>
      <c r="Y57">
        <v>0</v>
      </c>
      <c r="AA57">
        <v>3</v>
      </c>
      <c r="AB57">
        <v>0</v>
      </c>
      <c r="AD57">
        <v>11</v>
      </c>
      <c r="AE57">
        <v>10</v>
      </c>
      <c r="AF57">
        <v>16</v>
      </c>
      <c r="AG57">
        <v>0</v>
      </c>
      <c r="AH57">
        <v>43</v>
      </c>
      <c r="AI57">
        <v>0</v>
      </c>
      <c r="AJ57">
        <v>1</v>
      </c>
      <c r="AK57">
        <v>2000</v>
      </c>
      <c r="AL57">
        <v>0</v>
      </c>
      <c r="AM57">
        <v>19</v>
      </c>
      <c r="AN57" s="2">
        <v>0.76388888888888884</v>
      </c>
      <c r="AO57">
        <v>0</v>
      </c>
      <c r="AP57">
        <v>25</v>
      </c>
      <c r="AQ57">
        <v>8</v>
      </c>
      <c r="AR57">
        <v>16</v>
      </c>
      <c r="AS57">
        <v>0</v>
      </c>
      <c r="AT57">
        <v>0</v>
      </c>
      <c r="AU57" s="1"/>
      <c r="AV57">
        <v>0</v>
      </c>
      <c r="AX57">
        <v>0</v>
      </c>
      <c r="AZ57">
        <v>1</v>
      </c>
      <c r="BA57">
        <v>1</v>
      </c>
      <c r="BB57">
        <v>2</v>
      </c>
      <c r="BC57">
        <v>25</v>
      </c>
      <c r="BD57">
        <v>8</v>
      </c>
      <c r="BE57">
        <v>16</v>
      </c>
      <c r="BF57">
        <v>0</v>
      </c>
      <c r="BG57" s="2">
        <v>0.75</v>
      </c>
      <c r="BH57">
        <v>0</v>
      </c>
      <c r="BI57">
        <v>1</v>
      </c>
      <c r="BJ57">
        <v>9</v>
      </c>
      <c r="BK57">
        <v>16</v>
      </c>
      <c r="BL57">
        <v>0</v>
      </c>
      <c r="BM57" s="1">
        <v>0.25</v>
      </c>
      <c r="BN57">
        <v>0</v>
      </c>
      <c r="BO57">
        <v>0</v>
      </c>
      <c r="BP57" s="3"/>
      <c r="BQ57">
        <v>0</v>
      </c>
      <c r="BR57" s="3"/>
      <c r="BS57">
        <v>0</v>
      </c>
      <c r="BT57">
        <v>1</v>
      </c>
      <c r="BU57">
        <v>1</v>
      </c>
      <c r="BV57">
        <v>25</v>
      </c>
      <c r="BW57">
        <v>8</v>
      </c>
      <c r="BX57">
        <v>16</v>
      </c>
      <c r="BY57">
        <v>1200</v>
      </c>
      <c r="BZ57">
        <v>26</v>
      </c>
      <c r="CA57">
        <v>8</v>
      </c>
      <c r="CB57">
        <v>16</v>
      </c>
      <c r="CC57">
        <v>1200</v>
      </c>
      <c r="CD57">
        <v>27</v>
      </c>
      <c r="CE57">
        <v>8</v>
      </c>
      <c r="CF57">
        <v>16</v>
      </c>
      <c r="CG57">
        <v>1150</v>
      </c>
      <c r="CH57">
        <v>28</v>
      </c>
      <c r="CI57">
        <v>8</v>
      </c>
      <c r="CJ57">
        <v>16</v>
      </c>
      <c r="CK57">
        <v>1100</v>
      </c>
      <c r="CL57">
        <v>29</v>
      </c>
      <c r="CM57">
        <v>8</v>
      </c>
      <c r="CN57">
        <v>16</v>
      </c>
      <c r="CO57">
        <v>9</v>
      </c>
      <c r="CP57">
        <v>30</v>
      </c>
      <c r="CQ57">
        <v>8</v>
      </c>
      <c r="CR57">
        <v>16</v>
      </c>
      <c r="CS57">
        <v>1100</v>
      </c>
      <c r="CT57">
        <v>31</v>
      </c>
      <c r="CU57">
        <v>8</v>
      </c>
      <c r="CW57">
        <v>1100</v>
      </c>
      <c r="CX57">
        <v>1</v>
      </c>
      <c r="CY57">
        <v>9</v>
      </c>
      <c r="CZ57">
        <v>16</v>
      </c>
      <c r="DA57">
        <v>1150</v>
      </c>
      <c r="DB57">
        <v>2</v>
      </c>
      <c r="DC57">
        <v>9</v>
      </c>
      <c r="DD57">
        <v>16</v>
      </c>
      <c r="DE57">
        <v>1150</v>
      </c>
      <c r="DF57">
        <v>3</v>
      </c>
      <c r="DG57">
        <v>9</v>
      </c>
      <c r="DH57">
        <v>16</v>
      </c>
      <c r="DI57">
        <v>1150</v>
      </c>
      <c r="DJ57">
        <v>4</v>
      </c>
      <c r="DK57">
        <v>9</v>
      </c>
      <c r="DL57">
        <v>16</v>
      </c>
      <c r="DM57">
        <v>1150</v>
      </c>
      <c r="DN57">
        <v>5</v>
      </c>
      <c r="DO57">
        <v>9</v>
      </c>
      <c r="DP57">
        <v>16</v>
      </c>
      <c r="DQ57">
        <v>1200</v>
      </c>
      <c r="DZ57">
        <v>1</v>
      </c>
      <c r="EA57">
        <v>28</v>
      </c>
      <c r="EB57">
        <v>8</v>
      </c>
      <c r="EC57">
        <v>16</v>
      </c>
      <c r="ED57">
        <v>0</v>
      </c>
      <c r="EE57">
        <v>60</v>
      </c>
      <c r="EF57">
        <v>2</v>
      </c>
      <c r="EG57">
        <v>3.6</v>
      </c>
      <c r="EH57">
        <v>1</v>
      </c>
      <c r="EM57">
        <v>1</v>
      </c>
      <c r="EO57">
        <v>0</v>
      </c>
      <c r="EP57">
        <v>30</v>
      </c>
      <c r="EQ57">
        <v>8</v>
      </c>
      <c r="ER57">
        <v>16</v>
      </c>
      <c r="ES57">
        <v>0</v>
      </c>
      <c r="ET57">
        <v>0</v>
      </c>
      <c r="EV57" t="s">
        <v>189</v>
      </c>
      <c r="EW57">
        <v>11</v>
      </c>
      <c r="EX57">
        <v>11</v>
      </c>
      <c r="EY57">
        <v>16</v>
      </c>
      <c r="EZ57" s="1">
        <v>0.60277777777777775</v>
      </c>
      <c r="FA57" t="str">
        <f>VLOOKUP(Table_Neonatal5[[#This Row],[Gender]],Table_Gender2[],2,FALSE)</f>
        <v>masculin</v>
      </c>
      <c r="FB57" t="e">
        <f>VLOOKUP(Table_Neonatal5[[#This Row],[PretermBy]],Table_PretermBy7[],2,FALSE)</f>
        <v>#N/A</v>
      </c>
      <c r="FC57" t="str">
        <f>VLOOKUP(Table_Neonatal5[[#This Row],[Diagnosis1]],Table_diagnosis[],2,FALSE)</f>
        <v>Prematurite</v>
      </c>
      <c r="FD57" t="str">
        <f>VLOOKUP(Table_Neonatal5[[#This Row],[Diagnosis2]],Table_diagnosis[],2,FALSE)</f>
        <v>Infection neonatale / septicimie neonatale</v>
      </c>
      <c r="FE57" s="4" t="str">
        <f>VLOOKUP(Table_Neonatal5[[#This Row],[DischargeLoc]],Table_DischargeLoc1[],2,FALSE)</f>
        <v>Sortie/maternite</v>
      </c>
      <c r="FF57" s="4" t="str">
        <f>VLOOKUP(Table_Neonatal5[[#This Row],[AdmissionTempLow]],Table_YesNo8[],2,FALSE)</f>
        <v>Non</v>
      </c>
      <c r="FG57" s="4" t="str">
        <f>VLOOKUP(Table_Neonatal5[[#This Row],[BirthWeightLow]],Table_YesNo8[],2,FALSE)</f>
        <v>Non</v>
      </c>
      <c r="FH57" s="4" t="str">
        <f>VLOOKUP(Table_Neonatal5[[#This Row],[GestationalAgeLow]],Table_YesNo8[],2,FALSE)</f>
        <v>Non</v>
      </c>
      <c r="FI57" s="4" t="str">
        <f>VLOOKUP(Table_Neonatal5[[#This Row],[MethRx]],Table_YesNo8[],2,FALSE)</f>
        <v>Oui</v>
      </c>
      <c r="FJ57" s="4" t="str">
        <f>VLOOKUP(Table_Neonatal5[[#This Row],[OxygenTherapy]],Table_YesNo8[],2,FALSE)</f>
        <v>Oui</v>
      </c>
      <c r="FK57" s="4" t="str">
        <f>VLOOKUP(Table_Neonatal5[[#This Row],[OxygenMethod]],Table_OxygenMethod6[],2,FALSE)</f>
        <v>CPAP</v>
      </c>
      <c r="FL57" s="4" t="str">
        <f>VLOOKUP(Table_Neonatal5[[#This Row],[BloodSugarLow]],Table_YesNo8[],2,FALSE)</f>
        <v>Non</v>
      </c>
      <c r="FM57" s="4" t="str">
        <f>VLOOKUP(Table_Neonatal5[[#This Row],[AdmittedFirst48]],Table_YesNo8[],2,FALSE)</f>
        <v>Oui</v>
      </c>
      <c r="FN57" s="4" t="str">
        <f>VLOOKUP(Table_Neonatal5[[#This Row],[Remained2weeks]],Table_YesNo8[],2,FALSE)</f>
        <v>Oui</v>
      </c>
      <c r="FO57" s="4" t="str">
        <f>VLOOKUP(Table_Neonatal5[[#This Row],[Antibiotics]],Table_YesNo8[],2,FALSE)</f>
        <v>Oui</v>
      </c>
      <c r="FP57" s="4" t="str">
        <f>VLOOKUP(Table_Neonatal5[[#This Row],[BilirubinMeas]],Table_YesNo8[],2,FALSE)</f>
        <v>Oui</v>
      </c>
      <c r="FQ57" s="4" t="str">
        <f>VLOOKUP(Table_Neonatal5[[#This Row],[Phototherapy]],Table_YesNo8[],2,FALSE)</f>
        <v>Non</v>
      </c>
      <c r="FR57" s="3">
        <f>DATE(2000+Table_Neonatal5[[#This Row],[AdmitYear]],Table_Neonatal5[[#This Row],[AdmitMonth]],Table_Neonatal5[[#This Row],[AdmitDay]])</f>
        <v>42607</v>
      </c>
    </row>
    <row r="58" spans="1:174" x14ac:dyDescent="0.25">
      <c r="A58" t="s">
        <v>259</v>
      </c>
      <c r="B58" s="1">
        <v>0.48888888888888887</v>
      </c>
      <c r="C58" t="s">
        <v>185</v>
      </c>
      <c r="D58">
        <v>17</v>
      </c>
      <c r="E58">
        <v>2</v>
      </c>
      <c r="F58">
        <v>17</v>
      </c>
      <c r="G58">
        <v>0</v>
      </c>
      <c r="H58">
        <v>17</v>
      </c>
      <c r="I58">
        <v>2</v>
      </c>
      <c r="J58">
        <v>17</v>
      </c>
      <c r="K58">
        <v>0</v>
      </c>
      <c r="L58">
        <v>1</v>
      </c>
      <c r="M58">
        <v>0</v>
      </c>
      <c r="N58">
        <v>4450</v>
      </c>
      <c r="O58">
        <v>0</v>
      </c>
      <c r="P58">
        <v>0</v>
      </c>
      <c r="R58">
        <v>0</v>
      </c>
      <c r="T58" s="2">
        <v>0.4826388888888889</v>
      </c>
      <c r="U58">
        <v>0</v>
      </c>
      <c r="V58">
        <v>0</v>
      </c>
      <c r="W58">
        <v>0</v>
      </c>
      <c r="X58">
        <v>12</v>
      </c>
      <c r="Y58">
        <v>0</v>
      </c>
      <c r="Z58" t="s">
        <v>250</v>
      </c>
      <c r="AA58">
        <v>12</v>
      </c>
      <c r="AB58">
        <v>0</v>
      </c>
      <c r="AC58" t="s">
        <v>260</v>
      </c>
      <c r="AD58">
        <v>21</v>
      </c>
      <c r="AE58">
        <v>2</v>
      </c>
      <c r="AF58">
        <v>17</v>
      </c>
      <c r="AG58">
        <v>0</v>
      </c>
      <c r="AH58">
        <v>4</v>
      </c>
      <c r="AI58">
        <v>0</v>
      </c>
      <c r="AJ58">
        <v>1</v>
      </c>
      <c r="AK58">
        <v>4250</v>
      </c>
      <c r="AL58">
        <v>0</v>
      </c>
      <c r="AM58">
        <v>17</v>
      </c>
      <c r="AN58" s="2">
        <v>0.47222222222222221</v>
      </c>
      <c r="AO58">
        <v>0</v>
      </c>
      <c r="AP58">
        <v>17</v>
      </c>
      <c r="AQ58">
        <v>2</v>
      </c>
      <c r="AR58">
        <v>17</v>
      </c>
      <c r="AS58">
        <v>0</v>
      </c>
      <c r="AT58">
        <v>0</v>
      </c>
      <c r="AU58" s="1"/>
      <c r="AV58">
        <v>0</v>
      </c>
      <c r="AX58">
        <v>0</v>
      </c>
      <c r="AZ58">
        <v>0</v>
      </c>
      <c r="BA58">
        <v>1</v>
      </c>
      <c r="BB58">
        <v>2</v>
      </c>
      <c r="BC58">
        <v>17</v>
      </c>
      <c r="BD58">
        <v>2</v>
      </c>
      <c r="BE58">
        <v>17</v>
      </c>
      <c r="BF58">
        <v>0</v>
      </c>
      <c r="BG58" s="2">
        <v>0.625</v>
      </c>
      <c r="BH58">
        <v>0</v>
      </c>
      <c r="BI58">
        <v>18</v>
      </c>
      <c r="BJ58">
        <v>2</v>
      </c>
      <c r="BK58">
        <v>17</v>
      </c>
      <c r="BL58">
        <v>0</v>
      </c>
      <c r="BM58" s="1">
        <v>0.25</v>
      </c>
      <c r="BN58">
        <v>0</v>
      </c>
      <c r="BO58">
        <v>0</v>
      </c>
      <c r="BP58" s="3"/>
      <c r="BQ58">
        <v>0</v>
      </c>
      <c r="BR58" s="3"/>
      <c r="BS58">
        <v>0</v>
      </c>
      <c r="BT58">
        <v>1</v>
      </c>
      <c r="BU58">
        <v>0</v>
      </c>
      <c r="DZ58">
        <v>1</v>
      </c>
      <c r="EA58">
        <v>17</v>
      </c>
      <c r="EB58">
        <v>3</v>
      </c>
      <c r="EC58">
        <v>17</v>
      </c>
      <c r="ED58">
        <v>0</v>
      </c>
      <c r="EE58">
        <v>222</v>
      </c>
      <c r="EF58">
        <v>2</v>
      </c>
      <c r="EG58">
        <v>22</v>
      </c>
      <c r="EH58">
        <v>1</v>
      </c>
      <c r="EM58">
        <v>0</v>
      </c>
      <c r="ES58">
        <v>0</v>
      </c>
      <c r="ET58">
        <v>0</v>
      </c>
      <c r="EV58" t="s">
        <v>186</v>
      </c>
      <c r="EW58">
        <v>3</v>
      </c>
      <c r="EX58">
        <v>4</v>
      </c>
      <c r="EY58">
        <v>17</v>
      </c>
      <c r="EZ58" s="1">
        <v>0.49444444444444446</v>
      </c>
      <c r="FA58" t="str">
        <f>VLOOKUP(Table_Neonatal5[[#This Row],[Gender]],Table_Gender2[],2,FALSE)</f>
        <v>feminin</v>
      </c>
      <c r="FB58" t="e">
        <f>VLOOKUP(Table_Neonatal5[[#This Row],[PretermBy]],Table_PretermBy7[],2,FALSE)</f>
        <v>#N/A</v>
      </c>
      <c r="FC58" t="str">
        <f>VLOOKUP(Table_Neonatal5[[#This Row],[Diagnosis1]],Table_diagnosis[],2,FALSE)</f>
        <v>Autre diagnostic</v>
      </c>
      <c r="FD58" t="str">
        <f>VLOOKUP(Table_Neonatal5[[#This Row],[Diagnosis2]],Table_diagnosis[],2,FALSE)</f>
        <v>Autre diagnostic</v>
      </c>
      <c r="FE58" s="4" t="str">
        <f>VLOOKUP(Table_Neonatal5[[#This Row],[DischargeLoc]],Table_DischargeLoc1[],2,FALSE)</f>
        <v>Sortie/maternite</v>
      </c>
      <c r="FF58" s="4" t="str">
        <f>VLOOKUP(Table_Neonatal5[[#This Row],[AdmissionTempLow]],Table_YesNo8[],2,FALSE)</f>
        <v>Non</v>
      </c>
      <c r="FG58" s="4" t="str">
        <f>VLOOKUP(Table_Neonatal5[[#This Row],[BirthWeightLow]],Table_YesNo8[],2,FALSE)</f>
        <v>Non</v>
      </c>
      <c r="FH58" s="4" t="str">
        <f>VLOOKUP(Table_Neonatal5[[#This Row],[GestationalAgeLow]],Table_YesNo8[],2,FALSE)</f>
        <v>Non</v>
      </c>
      <c r="FI58" s="4" t="str">
        <f>VLOOKUP(Table_Neonatal5[[#This Row],[MethRx]],Table_YesNo8[],2,FALSE)</f>
        <v>Non</v>
      </c>
      <c r="FJ58" s="4" t="str">
        <f>VLOOKUP(Table_Neonatal5[[#This Row],[OxygenTherapy]],Table_YesNo8[],2,FALSE)</f>
        <v>Oui</v>
      </c>
      <c r="FK58" s="4" t="str">
        <f>VLOOKUP(Table_Neonatal5[[#This Row],[OxygenMethod]],Table_OxygenMethod6[],2,FALSE)</f>
        <v>CPAP</v>
      </c>
      <c r="FL58" s="4" t="str">
        <f>VLOOKUP(Table_Neonatal5[[#This Row],[BloodSugarLow]],Table_YesNo8[],2,FALSE)</f>
        <v>Non</v>
      </c>
      <c r="FM58" s="4" t="str">
        <f>VLOOKUP(Table_Neonatal5[[#This Row],[AdmittedFirst48]],Table_YesNo8[],2,FALSE)</f>
        <v>Oui</v>
      </c>
      <c r="FN58" s="4" t="str">
        <f>VLOOKUP(Table_Neonatal5[[#This Row],[Remained2weeks]],Table_YesNo8[],2,FALSE)</f>
        <v>Non</v>
      </c>
      <c r="FO58" s="4" t="str">
        <f>VLOOKUP(Table_Neonatal5[[#This Row],[Antibiotics]],Table_YesNo8[],2,FALSE)</f>
        <v>Oui</v>
      </c>
      <c r="FP58" s="4" t="str">
        <f>VLOOKUP(Table_Neonatal5[[#This Row],[BilirubinMeas]],Table_YesNo8[],2,FALSE)</f>
        <v>Non</v>
      </c>
      <c r="FQ58" s="4" t="str">
        <f>VLOOKUP(Table_Neonatal5[[#This Row],[Phototherapy]],Table_YesNo8[],2,FALSE)</f>
        <v>Non</v>
      </c>
      <c r="FR58" s="3">
        <f>DATE(2000+Table_Neonatal5[[#This Row],[AdmitYear]],Table_Neonatal5[[#This Row],[AdmitMonth]],Table_Neonatal5[[#This Row],[AdmitDay]])</f>
        <v>42783</v>
      </c>
    </row>
    <row r="59" spans="1:174" x14ac:dyDescent="0.25">
      <c r="A59" t="s">
        <v>261</v>
      </c>
      <c r="B59" s="1">
        <v>0.41944444444444445</v>
      </c>
      <c r="C59" t="s">
        <v>185</v>
      </c>
      <c r="D59">
        <v>1</v>
      </c>
      <c r="E59">
        <v>1</v>
      </c>
      <c r="F59">
        <v>17</v>
      </c>
      <c r="G59">
        <v>0</v>
      </c>
      <c r="H59">
        <v>11</v>
      </c>
      <c r="I59">
        <v>1</v>
      </c>
      <c r="J59">
        <v>17</v>
      </c>
      <c r="K59">
        <v>0</v>
      </c>
      <c r="L59">
        <v>0</v>
      </c>
      <c r="M59">
        <v>0</v>
      </c>
      <c r="N59">
        <v>3500</v>
      </c>
      <c r="O59">
        <v>0</v>
      </c>
      <c r="P59">
        <v>0</v>
      </c>
      <c r="R59">
        <v>0</v>
      </c>
      <c r="T59" s="2">
        <v>0.1423611111111111</v>
      </c>
      <c r="U59">
        <v>0</v>
      </c>
      <c r="V59">
        <v>10</v>
      </c>
      <c r="W59">
        <v>0</v>
      </c>
      <c r="X59">
        <v>3</v>
      </c>
      <c r="Y59">
        <v>0</v>
      </c>
      <c r="AA59">
        <v>12</v>
      </c>
      <c r="AB59">
        <v>0</v>
      </c>
      <c r="AC59" t="s">
        <v>262</v>
      </c>
      <c r="AD59">
        <v>18</v>
      </c>
      <c r="AE59">
        <v>1</v>
      </c>
      <c r="AF59">
        <v>17</v>
      </c>
      <c r="AG59">
        <v>0</v>
      </c>
      <c r="AH59">
        <v>17</v>
      </c>
      <c r="AI59">
        <v>0</v>
      </c>
      <c r="AJ59">
        <v>1</v>
      </c>
      <c r="AK59">
        <v>4200</v>
      </c>
      <c r="AL59">
        <v>0</v>
      </c>
      <c r="AM59">
        <v>16</v>
      </c>
      <c r="AN59" s="2">
        <v>0.1423611111111111</v>
      </c>
      <c r="AO59">
        <v>0</v>
      </c>
      <c r="AP59">
        <v>11</v>
      </c>
      <c r="AQ59">
        <v>1</v>
      </c>
      <c r="AR59">
        <v>17</v>
      </c>
      <c r="AS59">
        <v>0</v>
      </c>
      <c r="AT59">
        <v>0</v>
      </c>
      <c r="AU59" s="1"/>
      <c r="AV59">
        <v>0</v>
      </c>
      <c r="AX59">
        <v>0</v>
      </c>
      <c r="AZ59">
        <v>0</v>
      </c>
      <c r="BA59">
        <v>0</v>
      </c>
      <c r="BF59">
        <v>0</v>
      </c>
      <c r="BG59" s="2"/>
      <c r="BH59">
        <v>0</v>
      </c>
      <c r="BL59">
        <v>0</v>
      </c>
      <c r="BM59" s="1"/>
      <c r="BN59">
        <v>0</v>
      </c>
      <c r="BO59">
        <v>0</v>
      </c>
      <c r="BP59" s="3"/>
      <c r="BQ59">
        <v>0</v>
      </c>
      <c r="BR59" s="3"/>
      <c r="BS59">
        <v>0</v>
      </c>
      <c r="BT59">
        <v>1</v>
      </c>
      <c r="BU59">
        <v>0</v>
      </c>
      <c r="DZ59">
        <v>1</v>
      </c>
      <c r="EA59">
        <v>11</v>
      </c>
      <c r="EB59">
        <v>1</v>
      </c>
      <c r="EC59">
        <v>17</v>
      </c>
      <c r="ED59">
        <v>0</v>
      </c>
      <c r="EE59">
        <v>187.5</v>
      </c>
      <c r="EF59">
        <v>2</v>
      </c>
      <c r="EG59">
        <v>18.75</v>
      </c>
      <c r="EH59">
        <v>1</v>
      </c>
      <c r="EM59">
        <v>0</v>
      </c>
      <c r="ES59">
        <v>0</v>
      </c>
      <c r="ET59">
        <v>0</v>
      </c>
      <c r="EV59" t="s">
        <v>189</v>
      </c>
      <c r="EW59">
        <v>2</v>
      </c>
      <c r="EX59">
        <v>2</v>
      </c>
      <c r="EY59">
        <v>17</v>
      </c>
      <c r="EZ59" s="1">
        <v>0.42499999999999999</v>
      </c>
      <c r="FA59" t="str">
        <f>VLOOKUP(Table_Neonatal5[[#This Row],[Gender]],Table_Gender2[],2,FALSE)</f>
        <v>masculin</v>
      </c>
      <c r="FB59" t="e">
        <f>VLOOKUP(Table_Neonatal5[[#This Row],[PretermBy]],Table_PretermBy7[],2,FALSE)</f>
        <v>#N/A</v>
      </c>
      <c r="FC59" t="str">
        <f>VLOOKUP(Table_Neonatal5[[#This Row],[Diagnosis1]],Table_diagnosis[],2,FALSE)</f>
        <v>Infection neonatale / septicimie neonatale</v>
      </c>
      <c r="FD59" t="str">
        <f>VLOOKUP(Table_Neonatal5[[#This Row],[Diagnosis2]],Table_diagnosis[],2,FALSE)</f>
        <v>Autre diagnostic</v>
      </c>
      <c r="FE59" s="4" t="str">
        <f>VLOOKUP(Table_Neonatal5[[#This Row],[DischargeLoc]],Table_DischargeLoc1[],2,FALSE)</f>
        <v>Sortie/maternite</v>
      </c>
      <c r="FF59" s="4" t="str">
        <f>VLOOKUP(Table_Neonatal5[[#This Row],[AdmissionTempLow]],Table_YesNo8[],2,FALSE)</f>
        <v>Non</v>
      </c>
      <c r="FG59" s="4" t="str">
        <f>VLOOKUP(Table_Neonatal5[[#This Row],[BirthWeightLow]],Table_YesNo8[],2,FALSE)</f>
        <v>Non</v>
      </c>
      <c r="FH59" s="4" t="str">
        <f>VLOOKUP(Table_Neonatal5[[#This Row],[GestationalAgeLow]],Table_YesNo8[],2,FALSE)</f>
        <v>Non</v>
      </c>
      <c r="FI59" s="4" t="str">
        <f>VLOOKUP(Table_Neonatal5[[#This Row],[MethRx]],Table_YesNo8[],2,FALSE)</f>
        <v>Non</v>
      </c>
      <c r="FJ59" s="4" t="str">
        <f>VLOOKUP(Table_Neonatal5[[#This Row],[OxygenTherapy]],Table_YesNo8[],2,FALSE)</f>
        <v>Non</v>
      </c>
      <c r="FK59" s="4" t="e">
        <f>VLOOKUP(Table_Neonatal5[[#This Row],[OxygenMethod]],Table_OxygenMethod6[],2,FALSE)</f>
        <v>#N/A</v>
      </c>
      <c r="FL59" s="4" t="str">
        <f>VLOOKUP(Table_Neonatal5[[#This Row],[BloodSugarLow]],Table_YesNo8[],2,FALSE)</f>
        <v>Non</v>
      </c>
      <c r="FM59" s="4" t="str">
        <f>VLOOKUP(Table_Neonatal5[[#This Row],[AdmittedFirst48]],Table_YesNo8[],2,FALSE)</f>
        <v>Oui</v>
      </c>
      <c r="FN59" s="4" t="str">
        <f>VLOOKUP(Table_Neonatal5[[#This Row],[Remained2weeks]],Table_YesNo8[],2,FALSE)</f>
        <v>Non</v>
      </c>
      <c r="FO59" s="4" t="str">
        <f>VLOOKUP(Table_Neonatal5[[#This Row],[Antibiotics]],Table_YesNo8[],2,FALSE)</f>
        <v>Oui</v>
      </c>
      <c r="FP59" s="4" t="str">
        <f>VLOOKUP(Table_Neonatal5[[#This Row],[BilirubinMeas]],Table_YesNo8[],2,FALSE)</f>
        <v>Non</v>
      </c>
      <c r="FQ59" s="4" t="str">
        <f>VLOOKUP(Table_Neonatal5[[#This Row],[Phototherapy]],Table_YesNo8[],2,FALSE)</f>
        <v>Non</v>
      </c>
      <c r="FR59" s="3">
        <f>DATE(2000+Table_Neonatal5[[#This Row],[AdmitYear]],Table_Neonatal5[[#This Row],[AdmitMonth]],Table_Neonatal5[[#This Row],[AdmitDay]])</f>
        <v>42746</v>
      </c>
    </row>
    <row r="60" spans="1:174" x14ac:dyDescent="0.25">
      <c r="A60" t="s">
        <v>263</v>
      </c>
      <c r="B60" s="1">
        <v>0.33958333333333335</v>
      </c>
      <c r="C60" t="s">
        <v>185</v>
      </c>
      <c r="D60">
        <v>14</v>
      </c>
      <c r="E60">
        <v>12</v>
      </c>
      <c r="F60">
        <v>16</v>
      </c>
      <c r="G60">
        <v>0</v>
      </c>
      <c r="H60">
        <v>14</v>
      </c>
      <c r="I60">
        <v>12</v>
      </c>
      <c r="J60">
        <v>16</v>
      </c>
      <c r="K60">
        <v>0</v>
      </c>
      <c r="L60">
        <v>0</v>
      </c>
      <c r="M60">
        <v>0</v>
      </c>
      <c r="N60">
        <v>2050</v>
      </c>
      <c r="O60">
        <v>0</v>
      </c>
      <c r="P60">
        <v>0</v>
      </c>
      <c r="R60">
        <v>0</v>
      </c>
      <c r="T60" s="2">
        <v>0.875</v>
      </c>
      <c r="U60">
        <v>0</v>
      </c>
      <c r="V60">
        <v>0</v>
      </c>
      <c r="W60">
        <v>0</v>
      </c>
      <c r="X60">
        <v>2</v>
      </c>
      <c r="Y60">
        <v>0</v>
      </c>
      <c r="AA60">
        <v>6</v>
      </c>
      <c r="AB60">
        <v>0</v>
      </c>
      <c r="AD60">
        <v>17</v>
      </c>
      <c r="AE60">
        <v>12</v>
      </c>
      <c r="AF60">
        <v>16</v>
      </c>
      <c r="AG60">
        <v>0</v>
      </c>
      <c r="AH60">
        <v>3</v>
      </c>
      <c r="AI60">
        <v>0</v>
      </c>
      <c r="AJ60">
        <v>4</v>
      </c>
      <c r="AK60">
        <v>2050</v>
      </c>
      <c r="AL60">
        <v>0</v>
      </c>
      <c r="AM60">
        <v>20</v>
      </c>
      <c r="AN60" s="2">
        <v>0.875</v>
      </c>
      <c r="AO60">
        <v>0</v>
      </c>
      <c r="AP60">
        <v>14</v>
      </c>
      <c r="AQ60">
        <v>12</v>
      </c>
      <c r="AR60">
        <v>16</v>
      </c>
      <c r="AS60">
        <v>0</v>
      </c>
      <c r="AT60">
        <v>0</v>
      </c>
      <c r="AU60" s="1"/>
      <c r="AV60">
        <v>0</v>
      </c>
      <c r="AX60">
        <v>0</v>
      </c>
      <c r="AZ60">
        <v>0</v>
      </c>
      <c r="BA60">
        <v>1</v>
      </c>
      <c r="BB60">
        <v>1</v>
      </c>
      <c r="BC60">
        <v>14</v>
      </c>
      <c r="BD60">
        <v>12</v>
      </c>
      <c r="BE60">
        <v>16</v>
      </c>
      <c r="BF60">
        <v>0</v>
      </c>
      <c r="BG60" s="2">
        <v>0.89583333333333337</v>
      </c>
      <c r="BH60">
        <v>0</v>
      </c>
      <c r="BI60">
        <v>17</v>
      </c>
      <c r="BJ60">
        <v>12</v>
      </c>
      <c r="BK60">
        <v>16</v>
      </c>
      <c r="BL60">
        <v>0</v>
      </c>
      <c r="BM60" s="1">
        <v>0.34722222222222221</v>
      </c>
      <c r="BN60">
        <v>0</v>
      </c>
      <c r="BO60">
        <v>0</v>
      </c>
      <c r="BP60" s="3"/>
      <c r="BQ60">
        <v>0</v>
      </c>
      <c r="BR60" s="3"/>
      <c r="BS60">
        <v>0</v>
      </c>
      <c r="BT60">
        <v>1</v>
      </c>
      <c r="BU60">
        <v>0</v>
      </c>
      <c r="DZ60">
        <v>1</v>
      </c>
      <c r="EA60">
        <v>14</v>
      </c>
      <c r="EB60">
        <v>12</v>
      </c>
      <c r="EC60">
        <v>16</v>
      </c>
      <c r="ED60">
        <v>0</v>
      </c>
      <c r="EE60">
        <v>102.5</v>
      </c>
      <c r="EF60">
        <v>2</v>
      </c>
      <c r="EG60">
        <v>6.15</v>
      </c>
      <c r="EH60">
        <v>1</v>
      </c>
      <c r="EM60">
        <v>0</v>
      </c>
      <c r="ES60">
        <v>0</v>
      </c>
      <c r="ET60">
        <v>0</v>
      </c>
      <c r="EV60" t="s">
        <v>189</v>
      </c>
      <c r="EW60">
        <v>11</v>
      </c>
      <c r="EX60">
        <v>1</v>
      </c>
      <c r="EY60">
        <v>17</v>
      </c>
      <c r="EZ60" s="1">
        <v>0.34444444444444444</v>
      </c>
      <c r="FA60" t="str">
        <f>VLOOKUP(Table_Neonatal5[[#This Row],[Gender]],Table_Gender2[],2,FALSE)</f>
        <v>masculin</v>
      </c>
      <c r="FB60" t="e">
        <f>VLOOKUP(Table_Neonatal5[[#This Row],[PretermBy]],Table_PretermBy7[],2,FALSE)</f>
        <v>#N/A</v>
      </c>
      <c r="FC60" t="str">
        <f>VLOOKUP(Table_Neonatal5[[#This Row],[Diagnosis1]],Table_diagnosis[],2,FALSE)</f>
        <v>Bas poids de naissance</v>
      </c>
      <c r="FD60" t="str">
        <f>VLOOKUP(Table_Neonatal5[[#This Row],[Diagnosis2]],Table_diagnosis[],2,FALSE)</f>
        <v>Hypoglycemie</v>
      </c>
      <c r="FE60" s="4" t="str">
        <f>VLOOKUP(Table_Neonatal5[[#This Row],[DischargeLoc]],Table_DischargeLoc1[],2,FALSE)</f>
        <v>decede</v>
      </c>
      <c r="FF60" s="4" t="str">
        <f>VLOOKUP(Table_Neonatal5[[#This Row],[AdmissionTempLow]],Table_YesNo8[],2,FALSE)</f>
        <v>Non</v>
      </c>
      <c r="FG60" s="4" t="str">
        <f>VLOOKUP(Table_Neonatal5[[#This Row],[BirthWeightLow]],Table_YesNo8[],2,FALSE)</f>
        <v>Non</v>
      </c>
      <c r="FH60" s="4" t="str">
        <f>VLOOKUP(Table_Neonatal5[[#This Row],[GestationalAgeLow]],Table_YesNo8[],2,FALSE)</f>
        <v>Non</v>
      </c>
      <c r="FI60" s="4" t="str">
        <f>VLOOKUP(Table_Neonatal5[[#This Row],[MethRx]],Table_YesNo8[],2,FALSE)</f>
        <v>Non</v>
      </c>
      <c r="FJ60" s="4" t="str">
        <f>VLOOKUP(Table_Neonatal5[[#This Row],[OxygenTherapy]],Table_YesNo8[],2,FALSE)</f>
        <v>Oui</v>
      </c>
      <c r="FK60" s="4" t="str">
        <f>VLOOKUP(Table_Neonatal5[[#This Row],[OxygenMethod]],Table_OxygenMethod6[],2,FALSE)</f>
        <v>canule nasale/mask</v>
      </c>
      <c r="FL60" s="4" t="str">
        <f>VLOOKUP(Table_Neonatal5[[#This Row],[BloodSugarLow]],Table_YesNo8[],2,FALSE)</f>
        <v>Non</v>
      </c>
      <c r="FM60" s="4" t="str">
        <f>VLOOKUP(Table_Neonatal5[[#This Row],[AdmittedFirst48]],Table_YesNo8[],2,FALSE)</f>
        <v>Oui</v>
      </c>
      <c r="FN60" s="4" t="str">
        <f>VLOOKUP(Table_Neonatal5[[#This Row],[Remained2weeks]],Table_YesNo8[],2,FALSE)</f>
        <v>Non</v>
      </c>
      <c r="FO60" s="4" t="str">
        <f>VLOOKUP(Table_Neonatal5[[#This Row],[Antibiotics]],Table_YesNo8[],2,FALSE)</f>
        <v>Oui</v>
      </c>
      <c r="FP60" s="4" t="str">
        <f>VLOOKUP(Table_Neonatal5[[#This Row],[BilirubinMeas]],Table_YesNo8[],2,FALSE)</f>
        <v>Non</v>
      </c>
      <c r="FQ60" s="4" t="str">
        <f>VLOOKUP(Table_Neonatal5[[#This Row],[Phototherapy]],Table_YesNo8[],2,FALSE)</f>
        <v>Non</v>
      </c>
      <c r="FR60" s="3">
        <f>DATE(2000+Table_Neonatal5[[#This Row],[AdmitYear]],Table_Neonatal5[[#This Row],[AdmitMonth]],Table_Neonatal5[[#This Row],[AdmitDay]])</f>
        <v>42718</v>
      </c>
    </row>
    <row r="61" spans="1:174" x14ac:dyDescent="0.25">
      <c r="A61" t="s">
        <v>264</v>
      </c>
      <c r="B61" s="1">
        <v>0.44305555555555554</v>
      </c>
      <c r="C61" t="s">
        <v>185</v>
      </c>
      <c r="D61">
        <v>26</v>
      </c>
      <c r="E61">
        <v>11</v>
      </c>
      <c r="F61">
        <v>16</v>
      </c>
      <c r="G61">
        <v>0</v>
      </c>
      <c r="H61">
        <v>26</v>
      </c>
      <c r="I61">
        <v>11</v>
      </c>
      <c r="J61">
        <v>16</v>
      </c>
      <c r="K61">
        <v>0</v>
      </c>
      <c r="L61">
        <v>1</v>
      </c>
      <c r="M61">
        <v>0</v>
      </c>
      <c r="N61">
        <v>2000</v>
      </c>
      <c r="O61">
        <v>0</v>
      </c>
      <c r="P61">
        <v>1</v>
      </c>
      <c r="Q61">
        <v>35</v>
      </c>
      <c r="R61">
        <v>0</v>
      </c>
      <c r="T61" s="2">
        <v>0.52361111111111114</v>
      </c>
      <c r="U61">
        <v>0</v>
      </c>
      <c r="V61">
        <v>0</v>
      </c>
      <c r="W61">
        <v>0</v>
      </c>
      <c r="X61">
        <v>2</v>
      </c>
      <c r="Y61">
        <v>0</v>
      </c>
      <c r="AA61">
        <v>1</v>
      </c>
      <c r="AB61">
        <v>0</v>
      </c>
      <c r="AD61">
        <v>5</v>
      </c>
      <c r="AE61">
        <v>12</v>
      </c>
      <c r="AF61">
        <v>16</v>
      </c>
      <c r="AG61">
        <v>0</v>
      </c>
      <c r="AH61">
        <v>8</v>
      </c>
      <c r="AI61">
        <v>0</v>
      </c>
      <c r="AJ61">
        <v>1</v>
      </c>
      <c r="AK61">
        <v>2000</v>
      </c>
      <c r="AL61">
        <v>0</v>
      </c>
      <c r="AM61">
        <v>17</v>
      </c>
      <c r="AN61" s="2">
        <v>0.52361111111111114</v>
      </c>
      <c r="AO61">
        <v>0</v>
      </c>
      <c r="AP61">
        <v>26</v>
      </c>
      <c r="AQ61">
        <v>11</v>
      </c>
      <c r="AR61">
        <v>16</v>
      </c>
      <c r="AS61">
        <v>0</v>
      </c>
      <c r="AT61">
        <v>0</v>
      </c>
      <c r="AU61" s="1"/>
      <c r="AV61">
        <v>0</v>
      </c>
      <c r="AX61">
        <v>0</v>
      </c>
      <c r="AZ61">
        <v>0</v>
      </c>
      <c r="BA61">
        <v>0</v>
      </c>
      <c r="BF61">
        <v>0</v>
      </c>
      <c r="BG61" s="2"/>
      <c r="BH61">
        <v>0</v>
      </c>
      <c r="BL61">
        <v>0</v>
      </c>
      <c r="BM61" s="1"/>
      <c r="BN61">
        <v>0</v>
      </c>
      <c r="BP61" s="3"/>
      <c r="BQ61">
        <v>0</v>
      </c>
      <c r="BR61" s="3"/>
      <c r="BS61">
        <v>0</v>
      </c>
      <c r="BT61">
        <v>1</v>
      </c>
      <c r="BU61">
        <v>0</v>
      </c>
      <c r="DZ61">
        <v>1</v>
      </c>
      <c r="EA61">
        <v>26</v>
      </c>
      <c r="EB61">
        <v>11</v>
      </c>
      <c r="EC61">
        <v>16</v>
      </c>
      <c r="ED61">
        <v>0</v>
      </c>
      <c r="EE61">
        <v>100</v>
      </c>
      <c r="EF61">
        <v>2</v>
      </c>
      <c r="EG61">
        <v>6</v>
      </c>
      <c r="EH61">
        <v>1</v>
      </c>
      <c r="EM61">
        <v>0</v>
      </c>
      <c r="ES61">
        <v>0</v>
      </c>
      <c r="ET61">
        <v>0</v>
      </c>
      <c r="EV61" t="s">
        <v>189</v>
      </c>
      <c r="EW61">
        <v>11</v>
      </c>
      <c r="EX61">
        <v>1</v>
      </c>
      <c r="EY61">
        <v>17</v>
      </c>
      <c r="EZ61" s="1">
        <v>0.44791666666666669</v>
      </c>
      <c r="FA61" t="str">
        <f>VLOOKUP(Table_Neonatal5[[#This Row],[Gender]],Table_Gender2[],2,FALSE)</f>
        <v>feminin</v>
      </c>
      <c r="FB61" t="e">
        <f>VLOOKUP(Table_Neonatal5[[#This Row],[PretermBy]],Table_PretermBy7[],2,FALSE)</f>
        <v>#N/A</v>
      </c>
      <c r="FC61" t="str">
        <f>VLOOKUP(Table_Neonatal5[[#This Row],[Diagnosis1]],Table_diagnosis[],2,FALSE)</f>
        <v>Bas poids de naissance</v>
      </c>
      <c r="FD61" t="str">
        <f>VLOOKUP(Table_Neonatal5[[#This Row],[Diagnosis2]],Table_diagnosis[],2,FALSE)</f>
        <v>Prematurite</v>
      </c>
      <c r="FE61" s="4" t="str">
        <f>VLOOKUP(Table_Neonatal5[[#This Row],[DischargeLoc]],Table_DischargeLoc1[],2,FALSE)</f>
        <v>Sortie/maternite</v>
      </c>
      <c r="FF61" s="4" t="str">
        <f>VLOOKUP(Table_Neonatal5[[#This Row],[AdmissionTempLow]],Table_YesNo8[],2,FALSE)</f>
        <v>Non</v>
      </c>
      <c r="FG61" s="4" t="str">
        <f>VLOOKUP(Table_Neonatal5[[#This Row],[BirthWeightLow]],Table_YesNo8[],2,FALSE)</f>
        <v>Non</v>
      </c>
      <c r="FH61" s="4" t="str">
        <f>VLOOKUP(Table_Neonatal5[[#This Row],[GestationalAgeLow]],Table_YesNo8[],2,FALSE)</f>
        <v>Non</v>
      </c>
      <c r="FI61" s="4" t="str">
        <f>VLOOKUP(Table_Neonatal5[[#This Row],[MethRx]],Table_YesNo8[],2,FALSE)</f>
        <v>Non</v>
      </c>
      <c r="FJ61" s="4" t="str">
        <f>VLOOKUP(Table_Neonatal5[[#This Row],[OxygenTherapy]],Table_YesNo8[],2,FALSE)</f>
        <v>Non</v>
      </c>
      <c r="FK61" s="4" t="e">
        <f>VLOOKUP(Table_Neonatal5[[#This Row],[OxygenMethod]],Table_OxygenMethod6[],2,FALSE)</f>
        <v>#N/A</v>
      </c>
      <c r="FL61" s="4" t="str">
        <f>VLOOKUP(Table_Neonatal5[[#This Row],[BloodSugarLow]],Table_YesNo8[],2,FALSE)</f>
        <v>Non</v>
      </c>
      <c r="FM61" s="4" t="str">
        <f>VLOOKUP(Table_Neonatal5[[#This Row],[AdmittedFirst48]],Table_YesNo8[],2,FALSE)</f>
        <v>Oui</v>
      </c>
      <c r="FN61" s="4" t="str">
        <f>VLOOKUP(Table_Neonatal5[[#This Row],[Remained2weeks]],Table_YesNo8[],2,FALSE)</f>
        <v>Non</v>
      </c>
      <c r="FO61" s="4" t="str">
        <f>VLOOKUP(Table_Neonatal5[[#This Row],[Antibiotics]],Table_YesNo8[],2,FALSE)</f>
        <v>Oui</v>
      </c>
      <c r="FP61" s="4" t="str">
        <f>VLOOKUP(Table_Neonatal5[[#This Row],[BilirubinMeas]],Table_YesNo8[],2,FALSE)</f>
        <v>Non</v>
      </c>
      <c r="FQ61" s="4" t="str">
        <f>VLOOKUP(Table_Neonatal5[[#This Row],[Phototherapy]],Table_YesNo8[],2,FALSE)</f>
        <v>Non</v>
      </c>
      <c r="FR61" s="3">
        <f>DATE(2000+Table_Neonatal5[[#This Row],[AdmitYear]],Table_Neonatal5[[#This Row],[AdmitMonth]],Table_Neonatal5[[#This Row],[AdmitDay]])</f>
        <v>42700</v>
      </c>
    </row>
    <row r="62" spans="1:174" x14ac:dyDescent="0.25">
      <c r="A62" t="s">
        <v>265</v>
      </c>
      <c r="B62" s="1">
        <v>0.43402777777777779</v>
      </c>
      <c r="C62" t="s">
        <v>185</v>
      </c>
      <c r="D62">
        <v>13</v>
      </c>
      <c r="E62">
        <v>11</v>
      </c>
      <c r="F62">
        <v>16</v>
      </c>
      <c r="G62">
        <v>0</v>
      </c>
      <c r="H62">
        <v>5</v>
      </c>
      <c r="I62">
        <v>12</v>
      </c>
      <c r="J62">
        <v>16</v>
      </c>
      <c r="K62">
        <v>0</v>
      </c>
      <c r="L62">
        <v>1</v>
      </c>
      <c r="M62">
        <v>0</v>
      </c>
      <c r="N62">
        <v>3400</v>
      </c>
      <c r="O62">
        <v>0</v>
      </c>
      <c r="P62">
        <v>0</v>
      </c>
      <c r="R62">
        <v>0</v>
      </c>
      <c r="T62" s="2">
        <v>0.28611111111111109</v>
      </c>
      <c r="U62">
        <v>0</v>
      </c>
      <c r="V62">
        <v>23</v>
      </c>
      <c r="W62">
        <v>0</v>
      </c>
      <c r="X62">
        <v>12</v>
      </c>
      <c r="Y62">
        <v>0</v>
      </c>
      <c r="Z62" t="s">
        <v>266</v>
      </c>
      <c r="AB62">
        <v>1</v>
      </c>
      <c r="AD62">
        <v>11</v>
      </c>
      <c r="AE62">
        <v>12</v>
      </c>
      <c r="AF62">
        <v>16</v>
      </c>
      <c r="AG62">
        <v>0</v>
      </c>
      <c r="AH62">
        <v>28</v>
      </c>
      <c r="AI62">
        <v>0</v>
      </c>
      <c r="AJ62">
        <v>1</v>
      </c>
      <c r="AK62">
        <v>3900</v>
      </c>
      <c r="AL62">
        <v>0</v>
      </c>
      <c r="AM62">
        <v>14</v>
      </c>
      <c r="AN62" s="2">
        <v>0.28611111111111109</v>
      </c>
      <c r="AO62">
        <v>0</v>
      </c>
      <c r="AP62">
        <v>5</v>
      </c>
      <c r="AQ62">
        <v>12</v>
      </c>
      <c r="AR62">
        <v>16</v>
      </c>
      <c r="AS62">
        <v>0</v>
      </c>
      <c r="AT62">
        <v>0</v>
      </c>
      <c r="AU62" s="1"/>
      <c r="AV62">
        <v>0</v>
      </c>
      <c r="AX62">
        <v>0</v>
      </c>
      <c r="AZ62">
        <v>0</v>
      </c>
      <c r="BA62">
        <v>0</v>
      </c>
      <c r="BF62">
        <v>0</v>
      </c>
      <c r="BG62" s="2"/>
      <c r="BH62">
        <v>0</v>
      </c>
      <c r="BL62">
        <v>0</v>
      </c>
      <c r="BM62" s="1"/>
      <c r="BN62">
        <v>0</v>
      </c>
      <c r="BP62" s="3"/>
      <c r="BQ62">
        <v>0</v>
      </c>
      <c r="BR62" s="3"/>
      <c r="BS62">
        <v>0</v>
      </c>
      <c r="BT62">
        <v>0</v>
      </c>
      <c r="BU62">
        <v>0</v>
      </c>
      <c r="DZ62">
        <v>1</v>
      </c>
      <c r="EA62">
        <v>5</v>
      </c>
      <c r="EB62">
        <v>12</v>
      </c>
      <c r="EC62">
        <v>16</v>
      </c>
      <c r="ED62">
        <v>0</v>
      </c>
      <c r="EE62">
        <v>155</v>
      </c>
      <c r="EF62">
        <v>2</v>
      </c>
      <c r="EG62">
        <v>19.5</v>
      </c>
      <c r="EH62">
        <v>1</v>
      </c>
      <c r="EM62">
        <v>0</v>
      </c>
      <c r="ES62">
        <v>0</v>
      </c>
      <c r="ET62">
        <v>0</v>
      </c>
      <c r="EV62" t="s">
        <v>189</v>
      </c>
      <c r="EW62">
        <v>11</v>
      </c>
      <c r="EX62">
        <v>11</v>
      </c>
      <c r="EY62">
        <v>17</v>
      </c>
      <c r="EZ62" s="1">
        <v>0.43819444444444444</v>
      </c>
      <c r="FA62" t="str">
        <f>VLOOKUP(Table_Neonatal5[[#This Row],[Gender]],Table_Gender2[],2,FALSE)</f>
        <v>feminin</v>
      </c>
      <c r="FB62" t="e">
        <f>VLOOKUP(Table_Neonatal5[[#This Row],[PretermBy]],Table_PretermBy7[],2,FALSE)</f>
        <v>#N/A</v>
      </c>
      <c r="FC62" t="str">
        <f>VLOOKUP(Table_Neonatal5[[#This Row],[Diagnosis1]],Table_diagnosis[],2,FALSE)</f>
        <v>Autre diagnostic</v>
      </c>
      <c r="FD62" t="e">
        <f>VLOOKUP(Table_Neonatal5[[#This Row],[Diagnosis2]],Table_diagnosis[],2,FALSE)</f>
        <v>#N/A</v>
      </c>
      <c r="FE62" s="4" t="str">
        <f>VLOOKUP(Table_Neonatal5[[#This Row],[DischargeLoc]],Table_DischargeLoc1[],2,FALSE)</f>
        <v>Sortie/maternite</v>
      </c>
      <c r="FF62" s="4" t="str">
        <f>VLOOKUP(Table_Neonatal5[[#This Row],[AdmissionTempLow]],Table_YesNo8[],2,FALSE)</f>
        <v>Non</v>
      </c>
      <c r="FG62" s="4" t="str">
        <f>VLOOKUP(Table_Neonatal5[[#This Row],[BirthWeightLow]],Table_YesNo8[],2,FALSE)</f>
        <v>Non</v>
      </c>
      <c r="FH62" s="4" t="str">
        <f>VLOOKUP(Table_Neonatal5[[#This Row],[GestationalAgeLow]],Table_YesNo8[],2,FALSE)</f>
        <v>Non</v>
      </c>
      <c r="FI62" s="4" t="str">
        <f>VLOOKUP(Table_Neonatal5[[#This Row],[MethRx]],Table_YesNo8[],2,FALSE)</f>
        <v>Non</v>
      </c>
      <c r="FJ62" s="4" t="str">
        <f>VLOOKUP(Table_Neonatal5[[#This Row],[OxygenTherapy]],Table_YesNo8[],2,FALSE)</f>
        <v>Non</v>
      </c>
      <c r="FK62" s="4" t="e">
        <f>VLOOKUP(Table_Neonatal5[[#This Row],[OxygenMethod]],Table_OxygenMethod6[],2,FALSE)</f>
        <v>#N/A</v>
      </c>
      <c r="FL62" s="4" t="str">
        <f>VLOOKUP(Table_Neonatal5[[#This Row],[BloodSugarLow]],Table_YesNo8[],2,FALSE)</f>
        <v>Non</v>
      </c>
      <c r="FM62" s="4" t="str">
        <f>VLOOKUP(Table_Neonatal5[[#This Row],[AdmittedFirst48]],Table_YesNo8[],2,FALSE)</f>
        <v>Non</v>
      </c>
      <c r="FN62" s="4" t="str">
        <f>VLOOKUP(Table_Neonatal5[[#This Row],[Remained2weeks]],Table_YesNo8[],2,FALSE)</f>
        <v>Non</v>
      </c>
      <c r="FO62" s="4" t="str">
        <f>VLOOKUP(Table_Neonatal5[[#This Row],[Antibiotics]],Table_YesNo8[],2,FALSE)</f>
        <v>Oui</v>
      </c>
      <c r="FP62" s="4" t="str">
        <f>VLOOKUP(Table_Neonatal5[[#This Row],[BilirubinMeas]],Table_YesNo8[],2,FALSE)</f>
        <v>Non</v>
      </c>
      <c r="FQ62" s="4" t="str">
        <f>VLOOKUP(Table_Neonatal5[[#This Row],[Phototherapy]],Table_YesNo8[],2,FALSE)</f>
        <v>Non</v>
      </c>
      <c r="FR62" s="3">
        <f>DATE(2000+Table_Neonatal5[[#This Row],[AdmitYear]],Table_Neonatal5[[#This Row],[AdmitMonth]],Table_Neonatal5[[#This Row],[AdmitDay]])</f>
        <v>42709</v>
      </c>
    </row>
    <row r="63" spans="1:174" x14ac:dyDescent="0.25">
      <c r="A63" t="s">
        <v>267</v>
      </c>
      <c r="B63" s="1">
        <v>0.61388888888888893</v>
      </c>
      <c r="C63" t="s">
        <v>185</v>
      </c>
      <c r="D63">
        <v>5</v>
      </c>
      <c r="E63">
        <v>11</v>
      </c>
      <c r="F63">
        <v>16</v>
      </c>
      <c r="G63">
        <v>0</v>
      </c>
      <c r="H63">
        <v>5</v>
      </c>
      <c r="I63">
        <v>11</v>
      </c>
      <c r="J63">
        <v>16</v>
      </c>
      <c r="K63">
        <v>0</v>
      </c>
      <c r="L63">
        <v>1</v>
      </c>
      <c r="M63">
        <v>0</v>
      </c>
      <c r="N63">
        <v>1700</v>
      </c>
      <c r="O63">
        <v>0</v>
      </c>
      <c r="P63">
        <v>1</v>
      </c>
      <c r="Q63">
        <v>32</v>
      </c>
      <c r="R63">
        <v>0</v>
      </c>
      <c r="T63" s="2">
        <v>0.67638888888888893</v>
      </c>
      <c r="U63">
        <v>0</v>
      </c>
      <c r="V63">
        <v>0</v>
      </c>
      <c r="W63">
        <v>0</v>
      </c>
      <c r="X63">
        <v>1</v>
      </c>
      <c r="Y63">
        <v>0</v>
      </c>
      <c r="AA63">
        <v>2</v>
      </c>
      <c r="AB63">
        <v>0</v>
      </c>
      <c r="AD63">
        <v>21</v>
      </c>
      <c r="AE63">
        <v>11</v>
      </c>
      <c r="AF63">
        <v>16</v>
      </c>
      <c r="AG63">
        <v>0</v>
      </c>
      <c r="AH63">
        <v>18</v>
      </c>
      <c r="AI63">
        <v>0</v>
      </c>
      <c r="AJ63">
        <v>1</v>
      </c>
      <c r="AK63">
        <v>1850</v>
      </c>
      <c r="AL63">
        <v>0</v>
      </c>
      <c r="AM63">
        <v>17</v>
      </c>
      <c r="AN63" s="2">
        <v>0.67638888888888893</v>
      </c>
      <c r="AO63">
        <v>0</v>
      </c>
      <c r="AP63">
        <v>5</v>
      </c>
      <c r="AQ63">
        <v>11</v>
      </c>
      <c r="AR63">
        <v>16</v>
      </c>
      <c r="AS63">
        <v>0</v>
      </c>
      <c r="AT63">
        <v>0</v>
      </c>
      <c r="AU63" s="1"/>
      <c r="AV63">
        <v>0</v>
      </c>
      <c r="AX63">
        <v>0</v>
      </c>
      <c r="AZ63">
        <v>1</v>
      </c>
      <c r="BA63">
        <v>0</v>
      </c>
      <c r="BF63">
        <v>0</v>
      </c>
      <c r="BG63" s="2"/>
      <c r="BH63">
        <v>0</v>
      </c>
      <c r="BL63">
        <v>0</v>
      </c>
      <c r="BM63" s="1"/>
      <c r="BN63">
        <v>0</v>
      </c>
      <c r="BP63" s="3"/>
      <c r="BQ63">
        <v>0</v>
      </c>
      <c r="BR63" s="3"/>
      <c r="BS63">
        <v>0</v>
      </c>
      <c r="BT63">
        <v>1</v>
      </c>
      <c r="BU63">
        <v>1</v>
      </c>
      <c r="BV63">
        <v>5</v>
      </c>
      <c r="BW63">
        <v>11</v>
      </c>
      <c r="BX63">
        <v>16</v>
      </c>
      <c r="BY63">
        <v>1550</v>
      </c>
      <c r="BZ63">
        <v>6</v>
      </c>
      <c r="CA63">
        <v>11</v>
      </c>
      <c r="CB63">
        <v>16</v>
      </c>
      <c r="CC63">
        <v>1550</v>
      </c>
      <c r="CD63">
        <v>7</v>
      </c>
      <c r="CE63">
        <v>11</v>
      </c>
      <c r="CF63">
        <v>16</v>
      </c>
      <c r="CG63">
        <v>1700</v>
      </c>
      <c r="CH63">
        <v>8</v>
      </c>
      <c r="CI63">
        <v>11</v>
      </c>
      <c r="CJ63">
        <v>16</v>
      </c>
      <c r="CK63">
        <v>1550</v>
      </c>
      <c r="CL63">
        <v>9</v>
      </c>
      <c r="CM63">
        <v>11</v>
      </c>
      <c r="CN63">
        <v>16</v>
      </c>
      <c r="CO63">
        <v>1550</v>
      </c>
      <c r="CP63">
        <v>10</v>
      </c>
      <c r="CQ63">
        <v>11</v>
      </c>
      <c r="CR63">
        <v>16</v>
      </c>
      <c r="CS63">
        <v>1550</v>
      </c>
      <c r="CT63">
        <v>11</v>
      </c>
      <c r="CU63">
        <v>11</v>
      </c>
      <c r="CW63">
        <v>1550</v>
      </c>
      <c r="CX63">
        <v>12</v>
      </c>
      <c r="CY63">
        <v>11</v>
      </c>
      <c r="CZ63">
        <v>16</v>
      </c>
      <c r="DA63">
        <v>1550</v>
      </c>
      <c r="DB63">
        <v>13</v>
      </c>
      <c r="DC63">
        <v>11</v>
      </c>
      <c r="DD63">
        <v>16</v>
      </c>
      <c r="DE63">
        <v>1550</v>
      </c>
      <c r="DF63">
        <v>14</v>
      </c>
      <c r="DG63">
        <v>11</v>
      </c>
      <c r="DH63">
        <v>16</v>
      </c>
      <c r="DI63">
        <v>1600</v>
      </c>
      <c r="DJ63">
        <v>15</v>
      </c>
      <c r="DK63">
        <v>11</v>
      </c>
      <c r="DL63">
        <v>16</v>
      </c>
      <c r="DM63">
        <v>1600</v>
      </c>
      <c r="DN63">
        <v>16</v>
      </c>
      <c r="DO63">
        <v>11</v>
      </c>
      <c r="DP63">
        <v>16</v>
      </c>
      <c r="DQ63">
        <v>1600</v>
      </c>
      <c r="DZ63">
        <v>1</v>
      </c>
      <c r="EA63">
        <v>5</v>
      </c>
      <c r="EB63">
        <v>11</v>
      </c>
      <c r="EC63">
        <v>16</v>
      </c>
      <c r="ED63">
        <v>0</v>
      </c>
      <c r="EE63">
        <v>85</v>
      </c>
      <c r="EF63">
        <v>2</v>
      </c>
      <c r="EG63">
        <v>5.0999999999999996</v>
      </c>
      <c r="EH63">
        <v>1</v>
      </c>
      <c r="EM63">
        <v>0</v>
      </c>
      <c r="ES63">
        <v>0</v>
      </c>
      <c r="ET63">
        <v>0</v>
      </c>
      <c r="EV63" t="s">
        <v>189</v>
      </c>
      <c r="EW63">
        <v>12</v>
      </c>
      <c r="EX63">
        <v>12</v>
      </c>
      <c r="EY63">
        <v>16</v>
      </c>
      <c r="EZ63" s="1">
        <v>0.61736111111111114</v>
      </c>
      <c r="FA63" t="str">
        <f>VLOOKUP(Table_Neonatal5[[#This Row],[Gender]],Table_Gender2[],2,FALSE)</f>
        <v>feminin</v>
      </c>
      <c r="FB63" t="e">
        <f>VLOOKUP(Table_Neonatal5[[#This Row],[PretermBy]],Table_PretermBy7[],2,FALSE)</f>
        <v>#N/A</v>
      </c>
      <c r="FC63" t="str">
        <f>VLOOKUP(Table_Neonatal5[[#This Row],[Diagnosis1]],Table_diagnosis[],2,FALSE)</f>
        <v>Prematurite</v>
      </c>
      <c r="FD63" t="str">
        <f>VLOOKUP(Table_Neonatal5[[#This Row],[Diagnosis2]],Table_diagnosis[],2,FALSE)</f>
        <v>Bas poids de naissance</v>
      </c>
      <c r="FE63" s="4" t="str">
        <f>VLOOKUP(Table_Neonatal5[[#This Row],[DischargeLoc]],Table_DischargeLoc1[],2,FALSE)</f>
        <v>Sortie/maternite</v>
      </c>
      <c r="FF63" s="4" t="str">
        <f>VLOOKUP(Table_Neonatal5[[#This Row],[AdmissionTempLow]],Table_YesNo8[],2,FALSE)</f>
        <v>Non</v>
      </c>
      <c r="FG63" s="4" t="str">
        <f>VLOOKUP(Table_Neonatal5[[#This Row],[BirthWeightLow]],Table_YesNo8[],2,FALSE)</f>
        <v>Non</v>
      </c>
      <c r="FH63" s="4" t="str">
        <f>VLOOKUP(Table_Neonatal5[[#This Row],[GestationalAgeLow]],Table_YesNo8[],2,FALSE)</f>
        <v>Non</v>
      </c>
      <c r="FI63" s="4" t="str">
        <f>VLOOKUP(Table_Neonatal5[[#This Row],[MethRx]],Table_YesNo8[],2,FALSE)</f>
        <v>Oui</v>
      </c>
      <c r="FJ63" s="4" t="str">
        <f>VLOOKUP(Table_Neonatal5[[#This Row],[OxygenTherapy]],Table_YesNo8[],2,FALSE)</f>
        <v>Non</v>
      </c>
      <c r="FK63" s="4" t="e">
        <f>VLOOKUP(Table_Neonatal5[[#This Row],[OxygenMethod]],Table_OxygenMethod6[],2,FALSE)</f>
        <v>#N/A</v>
      </c>
      <c r="FL63" s="4" t="str">
        <f>VLOOKUP(Table_Neonatal5[[#This Row],[BloodSugarLow]],Table_YesNo8[],2,FALSE)</f>
        <v>Non</v>
      </c>
      <c r="FM63" s="4" t="str">
        <f>VLOOKUP(Table_Neonatal5[[#This Row],[AdmittedFirst48]],Table_YesNo8[],2,FALSE)</f>
        <v>Oui</v>
      </c>
      <c r="FN63" s="4" t="str">
        <f>VLOOKUP(Table_Neonatal5[[#This Row],[Remained2weeks]],Table_YesNo8[],2,FALSE)</f>
        <v>Oui</v>
      </c>
      <c r="FO63" s="4" t="str">
        <f>VLOOKUP(Table_Neonatal5[[#This Row],[Antibiotics]],Table_YesNo8[],2,FALSE)</f>
        <v>Oui</v>
      </c>
      <c r="FP63" s="4" t="str">
        <f>VLOOKUP(Table_Neonatal5[[#This Row],[BilirubinMeas]],Table_YesNo8[],2,FALSE)</f>
        <v>Non</v>
      </c>
      <c r="FQ63" s="4" t="str">
        <f>VLOOKUP(Table_Neonatal5[[#This Row],[Phototherapy]],Table_YesNo8[],2,FALSE)</f>
        <v>Non</v>
      </c>
      <c r="FR63" s="3">
        <f>DATE(2000+Table_Neonatal5[[#This Row],[AdmitYear]],Table_Neonatal5[[#This Row],[AdmitMonth]],Table_Neonatal5[[#This Row],[AdmitDay]])</f>
        <v>42679</v>
      </c>
    </row>
    <row r="64" spans="1:174" x14ac:dyDescent="0.25">
      <c r="A64" t="s">
        <v>268</v>
      </c>
      <c r="B64" s="1">
        <v>0.57916666666666672</v>
      </c>
      <c r="C64" t="s">
        <v>185</v>
      </c>
      <c r="D64">
        <v>10</v>
      </c>
      <c r="E64">
        <v>12</v>
      </c>
      <c r="F64">
        <v>16</v>
      </c>
      <c r="G64">
        <v>0</v>
      </c>
      <c r="H64">
        <v>10</v>
      </c>
      <c r="I64">
        <v>12</v>
      </c>
      <c r="J64">
        <v>16</v>
      </c>
      <c r="K64">
        <v>0</v>
      </c>
      <c r="L64">
        <v>0</v>
      </c>
      <c r="M64">
        <v>1</v>
      </c>
      <c r="N64">
        <v>2850</v>
      </c>
      <c r="O64">
        <v>0</v>
      </c>
      <c r="P64">
        <v>0</v>
      </c>
      <c r="R64">
        <v>0</v>
      </c>
      <c r="T64" s="2">
        <v>0.45347222222222222</v>
      </c>
      <c r="U64">
        <v>0</v>
      </c>
      <c r="V64">
        <v>0</v>
      </c>
      <c r="W64">
        <v>0</v>
      </c>
      <c r="X64">
        <v>3</v>
      </c>
      <c r="Y64">
        <v>0</v>
      </c>
      <c r="AB64">
        <v>1</v>
      </c>
      <c r="AD64">
        <v>16</v>
      </c>
      <c r="AE64">
        <v>12</v>
      </c>
      <c r="AF64">
        <v>16</v>
      </c>
      <c r="AG64">
        <v>0</v>
      </c>
      <c r="AH64">
        <v>3</v>
      </c>
      <c r="AI64">
        <v>0</v>
      </c>
      <c r="AJ64">
        <v>1</v>
      </c>
      <c r="AK64">
        <v>2900</v>
      </c>
      <c r="AL64">
        <v>0</v>
      </c>
      <c r="AM64">
        <v>17</v>
      </c>
      <c r="AN64" s="2">
        <v>0.45347222222222222</v>
      </c>
      <c r="AO64">
        <v>0</v>
      </c>
      <c r="AP64">
        <v>10</v>
      </c>
      <c r="AQ64">
        <v>12</v>
      </c>
      <c r="AR64">
        <v>16</v>
      </c>
      <c r="AS64">
        <v>0</v>
      </c>
      <c r="AT64">
        <v>0</v>
      </c>
      <c r="AU64" s="1"/>
      <c r="AV64">
        <v>0</v>
      </c>
      <c r="AX64">
        <v>0</v>
      </c>
      <c r="AZ64">
        <v>0</v>
      </c>
      <c r="BA64">
        <v>0</v>
      </c>
      <c r="BF64">
        <v>0</v>
      </c>
      <c r="BG64" s="2"/>
      <c r="BH64">
        <v>0</v>
      </c>
      <c r="BL64">
        <v>0</v>
      </c>
      <c r="BM64" s="1"/>
      <c r="BN64">
        <v>0</v>
      </c>
      <c r="BO64">
        <v>0</v>
      </c>
      <c r="BP64" s="3"/>
      <c r="BQ64">
        <v>0</v>
      </c>
      <c r="BR64" s="3"/>
      <c r="BS64">
        <v>0</v>
      </c>
      <c r="BT64">
        <v>1</v>
      </c>
      <c r="BU64">
        <v>0</v>
      </c>
      <c r="DZ64">
        <v>1</v>
      </c>
      <c r="EA64">
        <v>10</v>
      </c>
      <c r="EB64">
        <v>12</v>
      </c>
      <c r="EC64">
        <v>16</v>
      </c>
      <c r="ED64">
        <v>0</v>
      </c>
      <c r="EE64">
        <v>142.5</v>
      </c>
      <c r="EF64">
        <v>2</v>
      </c>
      <c r="EG64">
        <v>14.25</v>
      </c>
      <c r="EH64">
        <v>1</v>
      </c>
      <c r="EM64">
        <v>0</v>
      </c>
      <c r="ES64">
        <v>0</v>
      </c>
      <c r="ET64">
        <v>0</v>
      </c>
      <c r="EV64" t="s">
        <v>189</v>
      </c>
      <c r="EW64">
        <v>11</v>
      </c>
      <c r="EX64">
        <v>1</v>
      </c>
      <c r="EY64">
        <v>17</v>
      </c>
      <c r="EZ64" s="1">
        <v>0.58333333333333337</v>
      </c>
      <c r="FA64" t="str">
        <f>VLOOKUP(Table_Neonatal5[[#This Row],[Gender]],Table_Gender2[],2,FALSE)</f>
        <v>masculin</v>
      </c>
      <c r="FB64" t="e">
        <f>VLOOKUP(Table_Neonatal5[[#This Row],[PretermBy]],Table_PretermBy7[],2,FALSE)</f>
        <v>#N/A</v>
      </c>
      <c r="FC64" t="str">
        <f>VLOOKUP(Table_Neonatal5[[#This Row],[Diagnosis1]],Table_diagnosis[],2,FALSE)</f>
        <v>Infection neonatale / septicimie neonatale</v>
      </c>
      <c r="FD64" t="e">
        <f>VLOOKUP(Table_Neonatal5[[#This Row],[Diagnosis2]],Table_diagnosis[],2,FALSE)</f>
        <v>#N/A</v>
      </c>
      <c r="FE64" s="4" t="str">
        <f>VLOOKUP(Table_Neonatal5[[#This Row],[DischargeLoc]],Table_DischargeLoc1[],2,FALSE)</f>
        <v>Sortie/maternite</v>
      </c>
      <c r="FF64" s="4" t="str">
        <f>VLOOKUP(Table_Neonatal5[[#This Row],[AdmissionTempLow]],Table_YesNo8[],2,FALSE)</f>
        <v>Non</v>
      </c>
      <c r="FG64" s="4" t="str">
        <f>VLOOKUP(Table_Neonatal5[[#This Row],[BirthWeightLow]],Table_YesNo8[],2,FALSE)</f>
        <v>Non</v>
      </c>
      <c r="FH64" s="4" t="str">
        <f>VLOOKUP(Table_Neonatal5[[#This Row],[GestationalAgeLow]],Table_YesNo8[],2,FALSE)</f>
        <v>Non</v>
      </c>
      <c r="FI64" s="4" t="str">
        <f>VLOOKUP(Table_Neonatal5[[#This Row],[MethRx]],Table_YesNo8[],2,FALSE)</f>
        <v>Non</v>
      </c>
      <c r="FJ64" s="4" t="str">
        <f>VLOOKUP(Table_Neonatal5[[#This Row],[OxygenTherapy]],Table_YesNo8[],2,FALSE)</f>
        <v>Non</v>
      </c>
      <c r="FK64" s="4" t="e">
        <f>VLOOKUP(Table_Neonatal5[[#This Row],[OxygenMethod]],Table_OxygenMethod6[],2,FALSE)</f>
        <v>#N/A</v>
      </c>
      <c r="FL64" s="4" t="str">
        <f>VLOOKUP(Table_Neonatal5[[#This Row],[BloodSugarLow]],Table_YesNo8[],2,FALSE)</f>
        <v>Non</v>
      </c>
      <c r="FM64" s="4" t="str">
        <f>VLOOKUP(Table_Neonatal5[[#This Row],[AdmittedFirst48]],Table_YesNo8[],2,FALSE)</f>
        <v>Oui</v>
      </c>
      <c r="FN64" s="4" t="str">
        <f>VLOOKUP(Table_Neonatal5[[#This Row],[Remained2weeks]],Table_YesNo8[],2,FALSE)</f>
        <v>Non</v>
      </c>
      <c r="FO64" s="4" t="str">
        <f>VLOOKUP(Table_Neonatal5[[#This Row],[Antibiotics]],Table_YesNo8[],2,FALSE)</f>
        <v>Oui</v>
      </c>
      <c r="FP64" s="4" t="str">
        <f>VLOOKUP(Table_Neonatal5[[#This Row],[BilirubinMeas]],Table_YesNo8[],2,FALSE)</f>
        <v>Non</v>
      </c>
      <c r="FQ64" s="4" t="str">
        <f>VLOOKUP(Table_Neonatal5[[#This Row],[Phototherapy]],Table_YesNo8[],2,FALSE)</f>
        <v>Non</v>
      </c>
      <c r="FR64" s="3">
        <f>DATE(2000+Table_Neonatal5[[#This Row],[AdmitYear]],Table_Neonatal5[[#This Row],[AdmitMonth]],Table_Neonatal5[[#This Row],[AdmitDay]])</f>
        <v>42714</v>
      </c>
    </row>
    <row r="65" spans="1:174" x14ac:dyDescent="0.25">
      <c r="A65" t="s">
        <v>269</v>
      </c>
      <c r="B65" s="1">
        <v>0.37152777777777779</v>
      </c>
      <c r="C65" t="s">
        <v>185</v>
      </c>
      <c r="D65">
        <v>14</v>
      </c>
      <c r="E65">
        <v>3</v>
      </c>
      <c r="F65">
        <v>17</v>
      </c>
      <c r="G65">
        <v>0</v>
      </c>
      <c r="H65">
        <v>16</v>
      </c>
      <c r="I65">
        <v>3</v>
      </c>
      <c r="J65">
        <v>17</v>
      </c>
      <c r="K65">
        <v>0</v>
      </c>
      <c r="L65">
        <v>0</v>
      </c>
      <c r="M65">
        <v>0</v>
      </c>
      <c r="N65">
        <v>2500</v>
      </c>
      <c r="O65">
        <v>0</v>
      </c>
      <c r="P65">
        <v>0</v>
      </c>
      <c r="R65">
        <v>0</v>
      </c>
      <c r="T65" s="2">
        <v>0.73958333333333337</v>
      </c>
      <c r="U65">
        <v>0</v>
      </c>
      <c r="V65">
        <v>2</v>
      </c>
      <c r="W65">
        <v>0</v>
      </c>
      <c r="X65">
        <v>12</v>
      </c>
      <c r="Y65">
        <v>0</v>
      </c>
      <c r="Z65" t="s">
        <v>270</v>
      </c>
      <c r="AB65">
        <v>0</v>
      </c>
      <c r="AD65">
        <v>30</v>
      </c>
      <c r="AE65">
        <v>3</v>
      </c>
      <c r="AF65">
        <v>17</v>
      </c>
      <c r="AG65">
        <v>0</v>
      </c>
      <c r="AH65">
        <v>14</v>
      </c>
      <c r="AI65">
        <v>0</v>
      </c>
      <c r="AJ65">
        <v>1</v>
      </c>
      <c r="AK65">
        <v>2400</v>
      </c>
      <c r="AL65">
        <v>0</v>
      </c>
      <c r="AM65">
        <v>17</v>
      </c>
      <c r="AN65" s="2">
        <v>0.73958333333333337</v>
      </c>
      <c r="AO65">
        <v>0</v>
      </c>
      <c r="AP65">
        <v>16</v>
      </c>
      <c r="AQ65">
        <v>3</v>
      </c>
      <c r="AR65">
        <v>17</v>
      </c>
      <c r="AS65">
        <v>0</v>
      </c>
      <c r="AT65">
        <v>0</v>
      </c>
      <c r="AU65" s="1"/>
      <c r="AV65">
        <v>0</v>
      </c>
      <c r="AX65">
        <v>0</v>
      </c>
      <c r="AZ65">
        <v>0</v>
      </c>
      <c r="BA65">
        <v>0</v>
      </c>
      <c r="BF65">
        <v>0</v>
      </c>
      <c r="BG65" s="2"/>
      <c r="BH65">
        <v>0</v>
      </c>
      <c r="BL65">
        <v>0</v>
      </c>
      <c r="BM65" s="1"/>
      <c r="BN65">
        <v>0</v>
      </c>
      <c r="BO65">
        <v>0</v>
      </c>
      <c r="BP65" s="3"/>
      <c r="BQ65">
        <v>0</v>
      </c>
      <c r="BR65" s="3"/>
      <c r="BS65">
        <v>0</v>
      </c>
      <c r="BT65">
        <v>0</v>
      </c>
      <c r="BU65">
        <v>0</v>
      </c>
      <c r="DZ65">
        <v>1</v>
      </c>
      <c r="EA65">
        <v>29</v>
      </c>
      <c r="EB65">
        <v>3</v>
      </c>
      <c r="EC65">
        <v>17</v>
      </c>
      <c r="ED65">
        <v>0</v>
      </c>
      <c r="EE65">
        <v>250</v>
      </c>
      <c r="EF65">
        <v>3</v>
      </c>
      <c r="EI65">
        <v>125</v>
      </c>
      <c r="EJ65">
        <v>4</v>
      </c>
      <c r="EM65">
        <v>0</v>
      </c>
      <c r="ES65">
        <v>0</v>
      </c>
      <c r="ET65">
        <v>0</v>
      </c>
      <c r="EV65" t="s">
        <v>186</v>
      </c>
      <c r="EW65">
        <v>4</v>
      </c>
      <c r="EX65">
        <v>4</v>
      </c>
      <c r="EY65">
        <v>17</v>
      </c>
      <c r="EZ65" s="1">
        <v>0.37638888888888888</v>
      </c>
      <c r="FA65" t="str">
        <f>VLOOKUP(Table_Neonatal5[[#This Row],[Gender]],Table_Gender2[],2,FALSE)</f>
        <v>masculin</v>
      </c>
      <c r="FB65" t="e">
        <f>VLOOKUP(Table_Neonatal5[[#This Row],[PretermBy]],Table_PretermBy7[],2,FALSE)</f>
        <v>#N/A</v>
      </c>
      <c r="FC65" t="str">
        <f>VLOOKUP(Table_Neonatal5[[#This Row],[Diagnosis1]],Table_diagnosis[],2,FALSE)</f>
        <v>Autre diagnostic</v>
      </c>
      <c r="FD65" t="e">
        <f>VLOOKUP(Table_Neonatal5[[#This Row],[Diagnosis2]],Table_diagnosis[],2,FALSE)</f>
        <v>#N/A</v>
      </c>
      <c r="FE65" s="4" t="str">
        <f>VLOOKUP(Table_Neonatal5[[#This Row],[DischargeLoc]],Table_DischargeLoc1[],2,FALSE)</f>
        <v>Sortie/maternite</v>
      </c>
      <c r="FF65" s="4" t="str">
        <f>VLOOKUP(Table_Neonatal5[[#This Row],[AdmissionTempLow]],Table_YesNo8[],2,FALSE)</f>
        <v>Non</v>
      </c>
      <c r="FG65" s="4" t="str">
        <f>VLOOKUP(Table_Neonatal5[[#This Row],[BirthWeightLow]],Table_YesNo8[],2,FALSE)</f>
        <v>Non</v>
      </c>
      <c r="FH65" s="4" t="str">
        <f>VLOOKUP(Table_Neonatal5[[#This Row],[GestationalAgeLow]],Table_YesNo8[],2,FALSE)</f>
        <v>Non</v>
      </c>
      <c r="FI65" s="4" t="str">
        <f>VLOOKUP(Table_Neonatal5[[#This Row],[MethRx]],Table_YesNo8[],2,FALSE)</f>
        <v>Non</v>
      </c>
      <c r="FJ65" s="4" t="str">
        <f>VLOOKUP(Table_Neonatal5[[#This Row],[OxygenTherapy]],Table_YesNo8[],2,FALSE)</f>
        <v>Non</v>
      </c>
      <c r="FK65" s="4" t="e">
        <f>VLOOKUP(Table_Neonatal5[[#This Row],[OxygenMethod]],Table_OxygenMethod6[],2,FALSE)</f>
        <v>#N/A</v>
      </c>
      <c r="FL65" s="4" t="str">
        <f>VLOOKUP(Table_Neonatal5[[#This Row],[BloodSugarLow]],Table_YesNo8[],2,FALSE)</f>
        <v>Non</v>
      </c>
      <c r="FM65" s="4" t="str">
        <f>VLOOKUP(Table_Neonatal5[[#This Row],[AdmittedFirst48]],Table_YesNo8[],2,FALSE)</f>
        <v>Non</v>
      </c>
      <c r="FN65" s="4" t="str">
        <f>VLOOKUP(Table_Neonatal5[[#This Row],[Remained2weeks]],Table_YesNo8[],2,FALSE)</f>
        <v>Non</v>
      </c>
      <c r="FO65" s="4" t="str">
        <f>VLOOKUP(Table_Neonatal5[[#This Row],[Antibiotics]],Table_YesNo8[],2,FALSE)</f>
        <v>Oui</v>
      </c>
      <c r="FP65" s="4" t="str">
        <f>VLOOKUP(Table_Neonatal5[[#This Row],[BilirubinMeas]],Table_YesNo8[],2,FALSE)</f>
        <v>Non</v>
      </c>
      <c r="FQ65" s="4" t="str">
        <f>VLOOKUP(Table_Neonatal5[[#This Row],[Phototherapy]],Table_YesNo8[],2,FALSE)</f>
        <v>Non</v>
      </c>
      <c r="FR65" s="3">
        <f>DATE(2000+Table_Neonatal5[[#This Row],[AdmitYear]],Table_Neonatal5[[#This Row],[AdmitMonth]],Table_Neonatal5[[#This Row],[AdmitDay]])</f>
        <v>42810</v>
      </c>
    </row>
    <row r="66" spans="1:174" x14ac:dyDescent="0.25">
      <c r="A66" t="s">
        <v>271</v>
      </c>
      <c r="B66" s="1">
        <v>0.49513888888888891</v>
      </c>
      <c r="C66" t="s">
        <v>185</v>
      </c>
      <c r="D66">
        <v>26</v>
      </c>
      <c r="E66">
        <v>1</v>
      </c>
      <c r="F66">
        <v>17</v>
      </c>
      <c r="G66">
        <v>0</v>
      </c>
      <c r="H66">
        <v>26</v>
      </c>
      <c r="I66">
        <v>1</v>
      </c>
      <c r="J66">
        <v>17</v>
      </c>
      <c r="K66">
        <v>0</v>
      </c>
      <c r="L66">
        <v>0</v>
      </c>
      <c r="M66">
        <v>0</v>
      </c>
      <c r="N66">
        <v>1800</v>
      </c>
      <c r="O66">
        <v>0</v>
      </c>
      <c r="P66">
        <v>1</v>
      </c>
      <c r="Q66">
        <v>35</v>
      </c>
      <c r="R66">
        <v>0</v>
      </c>
      <c r="S66">
        <v>9</v>
      </c>
      <c r="T66" s="2">
        <v>0.14583333333333334</v>
      </c>
      <c r="U66">
        <v>0</v>
      </c>
      <c r="V66">
        <v>0</v>
      </c>
      <c r="W66">
        <v>0</v>
      </c>
      <c r="X66">
        <v>1</v>
      </c>
      <c r="Y66">
        <v>0</v>
      </c>
      <c r="AB66">
        <v>0</v>
      </c>
      <c r="AD66">
        <v>4</v>
      </c>
      <c r="AE66">
        <v>2</v>
      </c>
      <c r="AF66">
        <v>17</v>
      </c>
      <c r="AG66">
        <v>0</v>
      </c>
      <c r="AH66">
        <v>8</v>
      </c>
      <c r="AI66">
        <v>0</v>
      </c>
      <c r="AJ66">
        <v>1</v>
      </c>
      <c r="AK66">
        <v>2000</v>
      </c>
      <c r="AL66">
        <v>0</v>
      </c>
      <c r="AM66">
        <v>16</v>
      </c>
      <c r="AN66" s="2">
        <v>0.14583333333333334</v>
      </c>
      <c r="AO66">
        <v>0</v>
      </c>
      <c r="AP66">
        <v>26</v>
      </c>
      <c r="AQ66">
        <v>1</v>
      </c>
      <c r="AR66">
        <v>17</v>
      </c>
      <c r="AS66">
        <v>0</v>
      </c>
      <c r="AT66">
        <v>0</v>
      </c>
      <c r="AU66" s="1"/>
      <c r="AV66">
        <v>0</v>
      </c>
      <c r="AX66">
        <v>0</v>
      </c>
      <c r="AZ66">
        <v>0</v>
      </c>
      <c r="BA66">
        <v>1</v>
      </c>
      <c r="BC66">
        <v>26</v>
      </c>
      <c r="BD66">
        <v>1</v>
      </c>
      <c r="BE66">
        <v>17</v>
      </c>
      <c r="BF66">
        <v>0</v>
      </c>
      <c r="BG66" s="2">
        <v>0.125</v>
      </c>
      <c r="BH66">
        <v>0</v>
      </c>
      <c r="BI66">
        <v>26</v>
      </c>
      <c r="BJ66">
        <v>1</v>
      </c>
      <c r="BK66">
        <v>17</v>
      </c>
      <c r="BL66">
        <v>0</v>
      </c>
      <c r="BM66" s="1">
        <v>0.375</v>
      </c>
      <c r="BN66">
        <v>0</v>
      </c>
      <c r="BO66">
        <v>1</v>
      </c>
      <c r="BP66" s="3"/>
      <c r="BQ66">
        <v>0</v>
      </c>
      <c r="BR66" s="3"/>
      <c r="BS66">
        <v>0</v>
      </c>
      <c r="BT66">
        <v>1</v>
      </c>
      <c r="BU66">
        <v>0</v>
      </c>
      <c r="DZ66">
        <v>1</v>
      </c>
      <c r="EA66">
        <v>26</v>
      </c>
      <c r="EB66">
        <v>1</v>
      </c>
      <c r="EC66">
        <v>17</v>
      </c>
      <c r="ED66">
        <v>0</v>
      </c>
      <c r="EE66">
        <v>92</v>
      </c>
      <c r="EF66">
        <v>2</v>
      </c>
      <c r="EG66">
        <v>5</v>
      </c>
      <c r="EH66">
        <v>1</v>
      </c>
      <c r="EM66">
        <v>0</v>
      </c>
      <c r="ES66">
        <v>0</v>
      </c>
      <c r="ET66">
        <v>0</v>
      </c>
      <c r="EV66" t="s">
        <v>186</v>
      </c>
      <c r="EW66">
        <v>3</v>
      </c>
      <c r="EX66">
        <v>4</v>
      </c>
      <c r="EY66">
        <v>17</v>
      </c>
      <c r="EZ66" s="1">
        <v>0.50069444444444444</v>
      </c>
      <c r="FA66" t="str">
        <f>VLOOKUP(Table_Neonatal5[[#This Row],[Gender]],Table_Gender2[],2,FALSE)</f>
        <v>masculin</v>
      </c>
      <c r="FB66" t="str">
        <f>VLOOKUP(Table_Neonatal5[[#This Row],[PretermBy]],Table_PretermBy7[],2,FALSE)</f>
        <v>inconnu</v>
      </c>
      <c r="FC66" t="str">
        <f>VLOOKUP(Table_Neonatal5[[#This Row],[Diagnosis1]],Table_diagnosis[],2,FALSE)</f>
        <v>Prematurite</v>
      </c>
      <c r="FD66" t="e">
        <f>VLOOKUP(Table_Neonatal5[[#This Row],[Diagnosis2]],Table_diagnosis[],2,FALSE)</f>
        <v>#N/A</v>
      </c>
      <c r="FE66" s="4" t="str">
        <f>VLOOKUP(Table_Neonatal5[[#This Row],[DischargeLoc]],Table_DischargeLoc1[],2,FALSE)</f>
        <v>Sortie/maternite</v>
      </c>
      <c r="FF66" s="4" t="str">
        <f>VLOOKUP(Table_Neonatal5[[#This Row],[AdmissionTempLow]],Table_YesNo8[],2,FALSE)</f>
        <v>Non</v>
      </c>
      <c r="FG66" s="4" t="str">
        <f>VLOOKUP(Table_Neonatal5[[#This Row],[BirthWeightLow]],Table_YesNo8[],2,FALSE)</f>
        <v>Non</v>
      </c>
      <c r="FH66" s="4" t="str">
        <f>VLOOKUP(Table_Neonatal5[[#This Row],[GestationalAgeLow]],Table_YesNo8[],2,FALSE)</f>
        <v>Non</v>
      </c>
      <c r="FI66" s="4" t="str">
        <f>VLOOKUP(Table_Neonatal5[[#This Row],[MethRx]],Table_YesNo8[],2,FALSE)</f>
        <v>Non</v>
      </c>
      <c r="FJ66" s="4" t="str">
        <f>VLOOKUP(Table_Neonatal5[[#This Row],[OxygenTherapy]],Table_YesNo8[],2,FALSE)</f>
        <v>Oui</v>
      </c>
      <c r="FK66" s="4" t="e">
        <f>VLOOKUP(Table_Neonatal5[[#This Row],[OxygenMethod]],Table_OxygenMethod6[],2,FALSE)</f>
        <v>#N/A</v>
      </c>
      <c r="FL66" s="4" t="str">
        <f>VLOOKUP(Table_Neonatal5[[#This Row],[BloodSugarLow]],Table_YesNo8[],2,FALSE)</f>
        <v>Oui</v>
      </c>
      <c r="FM66" s="4" t="str">
        <f>VLOOKUP(Table_Neonatal5[[#This Row],[AdmittedFirst48]],Table_YesNo8[],2,FALSE)</f>
        <v>Oui</v>
      </c>
      <c r="FN66" s="4" t="str">
        <f>VLOOKUP(Table_Neonatal5[[#This Row],[Remained2weeks]],Table_YesNo8[],2,FALSE)</f>
        <v>Non</v>
      </c>
      <c r="FO66" s="4" t="str">
        <f>VLOOKUP(Table_Neonatal5[[#This Row],[Antibiotics]],Table_YesNo8[],2,FALSE)</f>
        <v>Oui</v>
      </c>
      <c r="FP66" s="4" t="str">
        <f>VLOOKUP(Table_Neonatal5[[#This Row],[BilirubinMeas]],Table_YesNo8[],2,FALSE)</f>
        <v>Non</v>
      </c>
      <c r="FQ66" s="4" t="str">
        <f>VLOOKUP(Table_Neonatal5[[#This Row],[Phototherapy]],Table_YesNo8[],2,FALSE)</f>
        <v>Non</v>
      </c>
      <c r="FR66" s="3">
        <f>DATE(2000+Table_Neonatal5[[#This Row],[AdmitYear]],Table_Neonatal5[[#This Row],[AdmitMonth]],Table_Neonatal5[[#This Row],[AdmitDay]])</f>
        <v>42761</v>
      </c>
    </row>
    <row r="67" spans="1:174" x14ac:dyDescent="0.25">
      <c r="A67" t="s">
        <v>272</v>
      </c>
      <c r="B67" s="1">
        <v>5.2083333333333336E-2</v>
      </c>
      <c r="C67" t="s">
        <v>185</v>
      </c>
      <c r="D67">
        <v>9</v>
      </c>
      <c r="E67">
        <v>1</v>
      </c>
      <c r="F67">
        <v>17</v>
      </c>
      <c r="G67">
        <v>0</v>
      </c>
      <c r="H67">
        <v>9</v>
      </c>
      <c r="I67">
        <v>1</v>
      </c>
      <c r="J67">
        <v>17</v>
      </c>
      <c r="K67">
        <v>0</v>
      </c>
      <c r="L67">
        <v>1</v>
      </c>
      <c r="M67">
        <v>0</v>
      </c>
      <c r="N67">
        <v>2300</v>
      </c>
      <c r="O67">
        <v>0</v>
      </c>
      <c r="P67">
        <v>0</v>
      </c>
      <c r="R67">
        <v>0</v>
      </c>
      <c r="T67" s="2">
        <v>0.76388888888888884</v>
      </c>
      <c r="U67">
        <v>0</v>
      </c>
      <c r="V67">
        <v>0</v>
      </c>
      <c r="W67">
        <v>0</v>
      </c>
      <c r="X67">
        <v>3</v>
      </c>
      <c r="Y67">
        <v>0</v>
      </c>
      <c r="AA67">
        <v>2</v>
      </c>
      <c r="AB67">
        <v>0</v>
      </c>
      <c r="AD67">
        <v>16</v>
      </c>
      <c r="AE67">
        <v>1</v>
      </c>
      <c r="AF67">
        <v>17</v>
      </c>
      <c r="AG67">
        <v>0</v>
      </c>
      <c r="AH67">
        <v>7</v>
      </c>
      <c r="AI67">
        <v>0</v>
      </c>
      <c r="AJ67">
        <v>1</v>
      </c>
      <c r="AK67">
        <v>2600</v>
      </c>
      <c r="AL67">
        <v>0</v>
      </c>
      <c r="AM67">
        <v>18</v>
      </c>
      <c r="AN67" s="2">
        <v>0.76388888888888884</v>
      </c>
      <c r="AO67">
        <v>0</v>
      </c>
      <c r="AP67">
        <v>9</v>
      </c>
      <c r="AQ67">
        <v>1</v>
      </c>
      <c r="AR67">
        <v>17</v>
      </c>
      <c r="AS67">
        <v>0</v>
      </c>
      <c r="AT67">
        <v>0</v>
      </c>
      <c r="AU67" s="1"/>
      <c r="AV67">
        <v>0</v>
      </c>
      <c r="AX67">
        <v>0</v>
      </c>
      <c r="AZ67">
        <v>0</v>
      </c>
      <c r="BA67">
        <v>0</v>
      </c>
      <c r="BF67">
        <v>0</v>
      </c>
      <c r="BG67" s="2"/>
      <c r="BH67">
        <v>0</v>
      </c>
      <c r="BL67">
        <v>0</v>
      </c>
      <c r="BM67" s="1"/>
      <c r="BN67">
        <v>0</v>
      </c>
      <c r="BO67">
        <v>0</v>
      </c>
      <c r="BP67" s="3"/>
      <c r="BQ67">
        <v>0</v>
      </c>
      <c r="BR67" s="3"/>
      <c r="BS67">
        <v>0</v>
      </c>
      <c r="BT67">
        <v>1</v>
      </c>
      <c r="BU67">
        <v>0</v>
      </c>
      <c r="DZ67">
        <v>1</v>
      </c>
      <c r="EA67">
        <v>9</v>
      </c>
      <c r="EB67">
        <v>1</v>
      </c>
      <c r="EC67">
        <v>17</v>
      </c>
      <c r="ED67">
        <v>0</v>
      </c>
      <c r="EE67">
        <v>115</v>
      </c>
      <c r="EF67">
        <v>2</v>
      </c>
      <c r="EG67">
        <v>11.5</v>
      </c>
      <c r="EH67">
        <v>1</v>
      </c>
      <c r="EM67">
        <v>0</v>
      </c>
      <c r="ES67">
        <v>0</v>
      </c>
      <c r="ET67">
        <v>0</v>
      </c>
      <c r="EV67" t="s">
        <v>189</v>
      </c>
      <c r="EW67">
        <v>2</v>
      </c>
      <c r="EX67">
        <v>2</v>
      </c>
      <c r="EY67">
        <v>17</v>
      </c>
      <c r="EZ67" s="1">
        <v>5.6250000000000001E-2</v>
      </c>
      <c r="FA67" t="str">
        <f>VLOOKUP(Table_Neonatal5[[#This Row],[Gender]],Table_Gender2[],2,FALSE)</f>
        <v>feminin</v>
      </c>
      <c r="FB67" t="e">
        <f>VLOOKUP(Table_Neonatal5[[#This Row],[PretermBy]],Table_PretermBy7[],2,FALSE)</f>
        <v>#N/A</v>
      </c>
      <c r="FC67" t="str">
        <f>VLOOKUP(Table_Neonatal5[[#This Row],[Diagnosis1]],Table_diagnosis[],2,FALSE)</f>
        <v>Infection neonatale / septicimie neonatale</v>
      </c>
      <c r="FD67" t="str">
        <f>VLOOKUP(Table_Neonatal5[[#This Row],[Diagnosis2]],Table_diagnosis[],2,FALSE)</f>
        <v>Bas poids de naissance</v>
      </c>
      <c r="FE67" s="4" t="str">
        <f>VLOOKUP(Table_Neonatal5[[#This Row],[DischargeLoc]],Table_DischargeLoc1[],2,FALSE)</f>
        <v>Sortie/maternite</v>
      </c>
      <c r="FF67" s="4" t="str">
        <f>VLOOKUP(Table_Neonatal5[[#This Row],[AdmissionTempLow]],Table_YesNo8[],2,FALSE)</f>
        <v>Non</v>
      </c>
      <c r="FG67" s="4" t="str">
        <f>VLOOKUP(Table_Neonatal5[[#This Row],[BirthWeightLow]],Table_YesNo8[],2,FALSE)</f>
        <v>Non</v>
      </c>
      <c r="FH67" s="4" t="str">
        <f>VLOOKUP(Table_Neonatal5[[#This Row],[GestationalAgeLow]],Table_YesNo8[],2,FALSE)</f>
        <v>Non</v>
      </c>
      <c r="FI67" s="4" t="str">
        <f>VLOOKUP(Table_Neonatal5[[#This Row],[MethRx]],Table_YesNo8[],2,FALSE)</f>
        <v>Non</v>
      </c>
      <c r="FJ67" s="4" t="str">
        <f>VLOOKUP(Table_Neonatal5[[#This Row],[OxygenTherapy]],Table_YesNo8[],2,FALSE)</f>
        <v>Non</v>
      </c>
      <c r="FK67" s="4" t="e">
        <f>VLOOKUP(Table_Neonatal5[[#This Row],[OxygenMethod]],Table_OxygenMethod6[],2,FALSE)</f>
        <v>#N/A</v>
      </c>
      <c r="FL67" s="4" t="str">
        <f>VLOOKUP(Table_Neonatal5[[#This Row],[BloodSugarLow]],Table_YesNo8[],2,FALSE)</f>
        <v>Non</v>
      </c>
      <c r="FM67" s="4" t="str">
        <f>VLOOKUP(Table_Neonatal5[[#This Row],[AdmittedFirst48]],Table_YesNo8[],2,FALSE)</f>
        <v>Oui</v>
      </c>
      <c r="FN67" s="4" t="str">
        <f>VLOOKUP(Table_Neonatal5[[#This Row],[Remained2weeks]],Table_YesNo8[],2,FALSE)</f>
        <v>Non</v>
      </c>
      <c r="FO67" s="4" t="str">
        <f>VLOOKUP(Table_Neonatal5[[#This Row],[Antibiotics]],Table_YesNo8[],2,FALSE)</f>
        <v>Oui</v>
      </c>
      <c r="FP67" s="4" t="str">
        <f>VLOOKUP(Table_Neonatal5[[#This Row],[BilirubinMeas]],Table_YesNo8[],2,FALSE)</f>
        <v>Non</v>
      </c>
      <c r="FQ67" s="4" t="str">
        <f>VLOOKUP(Table_Neonatal5[[#This Row],[Phototherapy]],Table_YesNo8[],2,FALSE)</f>
        <v>Non</v>
      </c>
      <c r="FR67" s="3">
        <f>DATE(2000+Table_Neonatal5[[#This Row],[AdmitYear]],Table_Neonatal5[[#This Row],[AdmitMonth]],Table_Neonatal5[[#This Row],[AdmitDay]])</f>
        <v>42744</v>
      </c>
    </row>
    <row r="68" spans="1:174" x14ac:dyDescent="0.25">
      <c r="A68" t="s">
        <v>273</v>
      </c>
      <c r="B68" s="1">
        <v>0.4861111111111111</v>
      </c>
      <c r="C68" t="s">
        <v>185</v>
      </c>
      <c r="D68">
        <v>28</v>
      </c>
      <c r="E68">
        <v>9</v>
      </c>
      <c r="F68">
        <v>16</v>
      </c>
      <c r="G68">
        <v>0</v>
      </c>
      <c r="H68">
        <v>28</v>
      </c>
      <c r="I68">
        <v>9</v>
      </c>
      <c r="J68">
        <v>16</v>
      </c>
      <c r="K68">
        <v>0</v>
      </c>
      <c r="L68">
        <v>0</v>
      </c>
      <c r="M68">
        <v>0</v>
      </c>
      <c r="N68">
        <v>2600</v>
      </c>
      <c r="O68">
        <v>0</v>
      </c>
      <c r="P68">
        <v>0</v>
      </c>
      <c r="R68">
        <v>0</v>
      </c>
      <c r="T68" s="2">
        <v>0.88194444444444442</v>
      </c>
      <c r="U68">
        <v>0</v>
      </c>
      <c r="V68">
        <v>0</v>
      </c>
      <c r="W68">
        <v>0</v>
      </c>
      <c r="X68">
        <v>8</v>
      </c>
      <c r="Y68">
        <v>0</v>
      </c>
      <c r="AA68">
        <v>3</v>
      </c>
      <c r="AB68">
        <v>0</v>
      </c>
      <c r="AD68">
        <v>3</v>
      </c>
      <c r="AE68">
        <v>10</v>
      </c>
      <c r="AF68">
        <v>16</v>
      </c>
      <c r="AG68">
        <v>0</v>
      </c>
      <c r="AH68">
        <v>5</v>
      </c>
      <c r="AI68">
        <v>0</v>
      </c>
      <c r="AJ68">
        <v>1</v>
      </c>
      <c r="AK68">
        <v>2300</v>
      </c>
      <c r="AL68">
        <v>0</v>
      </c>
      <c r="AM68">
        <v>18</v>
      </c>
      <c r="AN68" s="2">
        <v>0.88194444444444442</v>
      </c>
      <c r="AO68">
        <v>0</v>
      </c>
      <c r="AP68">
        <v>28</v>
      </c>
      <c r="AQ68">
        <v>9</v>
      </c>
      <c r="AR68">
        <v>16</v>
      </c>
      <c r="AS68">
        <v>0</v>
      </c>
      <c r="AT68">
        <v>0</v>
      </c>
      <c r="AU68" s="1"/>
      <c r="AV68">
        <v>0</v>
      </c>
      <c r="AX68">
        <v>0</v>
      </c>
      <c r="AZ68">
        <v>0</v>
      </c>
      <c r="BA68">
        <v>0</v>
      </c>
      <c r="BF68">
        <v>0</v>
      </c>
      <c r="BG68" s="2"/>
      <c r="BH68">
        <v>0</v>
      </c>
      <c r="BL68">
        <v>0</v>
      </c>
      <c r="BM68" s="1"/>
      <c r="BN68">
        <v>0</v>
      </c>
      <c r="BO68">
        <v>0</v>
      </c>
      <c r="BP68" s="3"/>
      <c r="BQ68">
        <v>0</v>
      </c>
      <c r="BR68" s="3"/>
      <c r="BS68">
        <v>0</v>
      </c>
      <c r="BT68">
        <v>1</v>
      </c>
      <c r="BU68">
        <v>0</v>
      </c>
      <c r="DZ68">
        <v>1</v>
      </c>
      <c r="EA68">
        <v>28</v>
      </c>
      <c r="EB68">
        <v>9</v>
      </c>
      <c r="EC68">
        <v>16</v>
      </c>
      <c r="ED68">
        <v>0</v>
      </c>
      <c r="EE68">
        <v>125</v>
      </c>
      <c r="EF68">
        <v>2</v>
      </c>
      <c r="EG68">
        <v>12.5</v>
      </c>
      <c r="EH68">
        <v>1</v>
      </c>
      <c r="EM68">
        <v>0</v>
      </c>
      <c r="ES68">
        <v>0</v>
      </c>
      <c r="ET68">
        <v>0</v>
      </c>
      <c r="EV68" t="s">
        <v>189</v>
      </c>
      <c r="EW68">
        <v>11</v>
      </c>
      <c r="EX68">
        <v>11</v>
      </c>
      <c r="EY68">
        <v>16</v>
      </c>
      <c r="EZ68" s="1">
        <v>0.4909722222222222</v>
      </c>
      <c r="FA68" t="str">
        <f>VLOOKUP(Table_Neonatal5[[#This Row],[Gender]],Table_Gender2[],2,FALSE)</f>
        <v>masculin</v>
      </c>
      <c r="FB68" t="e">
        <f>VLOOKUP(Table_Neonatal5[[#This Row],[PretermBy]],Table_PretermBy7[],2,FALSE)</f>
        <v>#N/A</v>
      </c>
      <c r="FC68" t="str">
        <f>VLOOKUP(Table_Neonatal5[[#This Row],[Diagnosis1]],Table_diagnosis[],2,FALSE)</f>
        <v>Asphyxia a la naissance / APGAR bas / HIE</v>
      </c>
      <c r="FD68" t="str">
        <f>VLOOKUP(Table_Neonatal5[[#This Row],[Diagnosis2]],Table_diagnosis[],2,FALSE)</f>
        <v>Infection neonatale / septicimie neonatale</v>
      </c>
      <c r="FE68" s="4" t="str">
        <f>VLOOKUP(Table_Neonatal5[[#This Row],[DischargeLoc]],Table_DischargeLoc1[],2,FALSE)</f>
        <v>Sortie/maternite</v>
      </c>
      <c r="FF68" s="4" t="str">
        <f>VLOOKUP(Table_Neonatal5[[#This Row],[AdmissionTempLow]],Table_YesNo8[],2,FALSE)</f>
        <v>Non</v>
      </c>
      <c r="FG68" s="4" t="str">
        <f>VLOOKUP(Table_Neonatal5[[#This Row],[BirthWeightLow]],Table_YesNo8[],2,FALSE)</f>
        <v>Non</v>
      </c>
      <c r="FH68" s="4" t="str">
        <f>VLOOKUP(Table_Neonatal5[[#This Row],[GestationalAgeLow]],Table_YesNo8[],2,FALSE)</f>
        <v>Non</v>
      </c>
      <c r="FI68" s="4" t="str">
        <f>VLOOKUP(Table_Neonatal5[[#This Row],[MethRx]],Table_YesNo8[],2,FALSE)</f>
        <v>Non</v>
      </c>
      <c r="FJ68" s="4" t="str">
        <f>VLOOKUP(Table_Neonatal5[[#This Row],[OxygenTherapy]],Table_YesNo8[],2,FALSE)</f>
        <v>Non</v>
      </c>
      <c r="FK68" s="4" t="e">
        <f>VLOOKUP(Table_Neonatal5[[#This Row],[OxygenMethod]],Table_OxygenMethod6[],2,FALSE)</f>
        <v>#N/A</v>
      </c>
      <c r="FL68" s="4" t="str">
        <f>VLOOKUP(Table_Neonatal5[[#This Row],[BloodSugarLow]],Table_YesNo8[],2,FALSE)</f>
        <v>Non</v>
      </c>
      <c r="FM68" s="4" t="str">
        <f>VLOOKUP(Table_Neonatal5[[#This Row],[AdmittedFirst48]],Table_YesNo8[],2,FALSE)</f>
        <v>Oui</v>
      </c>
      <c r="FN68" s="4" t="str">
        <f>VLOOKUP(Table_Neonatal5[[#This Row],[Remained2weeks]],Table_YesNo8[],2,FALSE)</f>
        <v>Non</v>
      </c>
      <c r="FO68" s="4" t="str">
        <f>VLOOKUP(Table_Neonatal5[[#This Row],[Antibiotics]],Table_YesNo8[],2,FALSE)</f>
        <v>Oui</v>
      </c>
      <c r="FP68" s="4" t="str">
        <f>VLOOKUP(Table_Neonatal5[[#This Row],[BilirubinMeas]],Table_YesNo8[],2,FALSE)</f>
        <v>Non</v>
      </c>
      <c r="FQ68" s="4" t="str">
        <f>VLOOKUP(Table_Neonatal5[[#This Row],[Phototherapy]],Table_YesNo8[],2,FALSE)</f>
        <v>Non</v>
      </c>
      <c r="FR68" s="3">
        <f>DATE(2000+Table_Neonatal5[[#This Row],[AdmitYear]],Table_Neonatal5[[#This Row],[AdmitMonth]],Table_Neonatal5[[#This Row],[AdmitDay]])</f>
        <v>42641</v>
      </c>
    </row>
    <row r="69" spans="1:174" x14ac:dyDescent="0.25">
      <c r="A69" t="s">
        <v>274</v>
      </c>
      <c r="B69" s="1">
        <v>0.39305555555555555</v>
      </c>
      <c r="C69" t="s">
        <v>185</v>
      </c>
      <c r="D69">
        <v>24</v>
      </c>
      <c r="E69">
        <v>12</v>
      </c>
      <c r="F69">
        <v>16</v>
      </c>
      <c r="G69">
        <v>0</v>
      </c>
      <c r="H69">
        <v>24</v>
      </c>
      <c r="I69">
        <v>12</v>
      </c>
      <c r="J69">
        <v>16</v>
      </c>
      <c r="K69">
        <v>0</v>
      </c>
      <c r="L69">
        <v>1</v>
      </c>
      <c r="M69">
        <v>0</v>
      </c>
      <c r="N69">
        <v>750</v>
      </c>
      <c r="O69">
        <v>0</v>
      </c>
      <c r="P69">
        <v>0</v>
      </c>
      <c r="R69">
        <v>0</v>
      </c>
      <c r="T69" s="2">
        <v>0.5083333333333333</v>
      </c>
      <c r="U69">
        <v>0</v>
      </c>
      <c r="V69">
        <v>0</v>
      </c>
      <c r="W69">
        <v>0</v>
      </c>
      <c r="X69">
        <v>1</v>
      </c>
      <c r="Y69">
        <v>0</v>
      </c>
      <c r="AA69">
        <v>8</v>
      </c>
      <c r="AB69">
        <v>0</v>
      </c>
      <c r="AD69">
        <v>31</v>
      </c>
      <c r="AE69">
        <v>1</v>
      </c>
      <c r="AF69">
        <v>17</v>
      </c>
      <c r="AG69">
        <v>0</v>
      </c>
      <c r="AH69">
        <v>37</v>
      </c>
      <c r="AI69">
        <v>0</v>
      </c>
      <c r="AJ69">
        <v>1</v>
      </c>
      <c r="AK69">
        <v>1100</v>
      </c>
      <c r="AL69">
        <v>0</v>
      </c>
      <c r="AM69">
        <v>16</v>
      </c>
      <c r="AN69" s="2">
        <v>0.5083333333333333</v>
      </c>
      <c r="AO69">
        <v>0</v>
      </c>
      <c r="AP69">
        <v>24</v>
      </c>
      <c r="AQ69">
        <v>12</v>
      </c>
      <c r="AR69">
        <v>16</v>
      </c>
      <c r="AS69">
        <v>0</v>
      </c>
      <c r="AT69">
        <v>0</v>
      </c>
      <c r="AU69" s="1"/>
      <c r="AV69">
        <v>0</v>
      </c>
      <c r="AX69">
        <v>0</v>
      </c>
      <c r="AZ69">
        <v>1</v>
      </c>
      <c r="BA69">
        <v>1</v>
      </c>
      <c r="BB69">
        <v>2</v>
      </c>
      <c r="BC69">
        <v>21</v>
      </c>
      <c r="BD69">
        <v>12</v>
      </c>
      <c r="BE69">
        <v>16</v>
      </c>
      <c r="BF69">
        <v>0</v>
      </c>
      <c r="BG69" s="2">
        <v>0.5</v>
      </c>
      <c r="BH69">
        <v>0</v>
      </c>
      <c r="BI69">
        <v>31</v>
      </c>
      <c r="BJ69">
        <v>1</v>
      </c>
      <c r="BK69">
        <v>17</v>
      </c>
      <c r="BL69">
        <v>0</v>
      </c>
      <c r="BM69" s="1">
        <v>0.875</v>
      </c>
      <c r="BN69">
        <v>0</v>
      </c>
      <c r="BO69">
        <v>0</v>
      </c>
      <c r="BP69" s="3"/>
      <c r="BQ69">
        <v>0</v>
      </c>
      <c r="BR69" s="3"/>
      <c r="BS69">
        <v>0</v>
      </c>
      <c r="BT69">
        <v>1</v>
      </c>
      <c r="BU69">
        <v>1</v>
      </c>
      <c r="BV69">
        <v>24</v>
      </c>
      <c r="BW69">
        <v>12</v>
      </c>
      <c r="BX69">
        <v>16</v>
      </c>
      <c r="BY69">
        <v>750</v>
      </c>
      <c r="BZ69">
        <v>25</v>
      </c>
      <c r="CA69">
        <v>12</v>
      </c>
      <c r="CB69">
        <v>16</v>
      </c>
      <c r="CC69">
        <v>700</v>
      </c>
      <c r="CD69">
        <v>26</v>
      </c>
      <c r="CE69">
        <v>12</v>
      </c>
      <c r="CF69">
        <v>16</v>
      </c>
      <c r="CG69">
        <v>700</v>
      </c>
      <c r="CH69">
        <v>27</v>
      </c>
      <c r="CI69">
        <v>12</v>
      </c>
      <c r="CJ69">
        <v>16</v>
      </c>
      <c r="CK69">
        <v>650</v>
      </c>
      <c r="CL69">
        <v>28</v>
      </c>
      <c r="CM69">
        <v>12</v>
      </c>
      <c r="CN69">
        <v>16</v>
      </c>
      <c r="CO69">
        <v>650</v>
      </c>
      <c r="CP69">
        <v>29</v>
      </c>
      <c r="CQ69">
        <v>12</v>
      </c>
      <c r="CR69">
        <v>16</v>
      </c>
      <c r="CS69">
        <v>650</v>
      </c>
      <c r="CT69">
        <v>30</v>
      </c>
      <c r="CU69">
        <v>12</v>
      </c>
      <c r="CW69">
        <v>9</v>
      </c>
      <c r="CX69">
        <v>31</v>
      </c>
      <c r="CY69">
        <v>12</v>
      </c>
      <c r="CZ69">
        <v>16</v>
      </c>
      <c r="DA69">
        <v>600</v>
      </c>
      <c r="DB69">
        <v>1</v>
      </c>
      <c r="DC69">
        <v>1</v>
      </c>
      <c r="DD69">
        <v>17</v>
      </c>
      <c r="DE69">
        <v>700</v>
      </c>
      <c r="DF69">
        <v>2</v>
      </c>
      <c r="DG69">
        <v>1</v>
      </c>
      <c r="DH69">
        <v>17</v>
      </c>
      <c r="DI69">
        <v>800</v>
      </c>
      <c r="DJ69">
        <v>3</v>
      </c>
      <c r="DK69">
        <v>1</v>
      </c>
      <c r="DL69">
        <v>17</v>
      </c>
      <c r="DM69">
        <v>800</v>
      </c>
      <c r="DN69">
        <v>4</v>
      </c>
      <c r="DO69">
        <v>1</v>
      </c>
      <c r="DP69">
        <v>17</v>
      </c>
      <c r="DQ69">
        <v>750</v>
      </c>
      <c r="DZ69">
        <v>1</v>
      </c>
      <c r="EA69">
        <v>19</v>
      </c>
      <c r="EB69">
        <v>12</v>
      </c>
      <c r="EC69">
        <v>17</v>
      </c>
      <c r="ED69">
        <v>0</v>
      </c>
      <c r="EE69">
        <v>37</v>
      </c>
      <c r="EF69">
        <v>2</v>
      </c>
      <c r="EG69">
        <v>3</v>
      </c>
      <c r="EH69">
        <v>1</v>
      </c>
      <c r="EI69">
        <v>35</v>
      </c>
      <c r="EJ69">
        <v>2</v>
      </c>
      <c r="EM69">
        <v>0</v>
      </c>
      <c r="ES69">
        <v>0</v>
      </c>
      <c r="ET69">
        <v>0</v>
      </c>
      <c r="EV69" t="s">
        <v>189</v>
      </c>
      <c r="EW69">
        <v>4</v>
      </c>
      <c r="EX69">
        <v>4</v>
      </c>
      <c r="EY69">
        <v>17</v>
      </c>
      <c r="EZ69" s="1">
        <v>0.39861111111111114</v>
      </c>
      <c r="FA69" t="str">
        <f>VLOOKUP(Table_Neonatal5[[#This Row],[Gender]],Table_Gender2[],2,FALSE)</f>
        <v>feminin</v>
      </c>
      <c r="FB69" t="e">
        <f>VLOOKUP(Table_Neonatal5[[#This Row],[PretermBy]],Table_PretermBy7[],2,FALSE)</f>
        <v>#N/A</v>
      </c>
      <c r="FC69" t="str">
        <f>VLOOKUP(Table_Neonatal5[[#This Row],[Diagnosis1]],Table_diagnosis[],2,FALSE)</f>
        <v>Prematurite</v>
      </c>
      <c r="FD69" t="str">
        <f>VLOOKUP(Table_Neonatal5[[#This Row],[Diagnosis2]],Table_diagnosis[],2,FALSE)</f>
        <v>Asphyxia a la naissance / APGAR bas / HIE</v>
      </c>
      <c r="FE69" s="4" t="str">
        <f>VLOOKUP(Table_Neonatal5[[#This Row],[DischargeLoc]],Table_DischargeLoc1[],2,FALSE)</f>
        <v>Sortie/maternite</v>
      </c>
      <c r="FF69" s="4" t="str">
        <f>VLOOKUP(Table_Neonatal5[[#This Row],[AdmissionTempLow]],Table_YesNo8[],2,FALSE)</f>
        <v>Non</v>
      </c>
      <c r="FG69" s="4" t="str">
        <f>VLOOKUP(Table_Neonatal5[[#This Row],[BirthWeightLow]],Table_YesNo8[],2,FALSE)</f>
        <v>Non</v>
      </c>
      <c r="FH69" s="4" t="str">
        <f>VLOOKUP(Table_Neonatal5[[#This Row],[GestationalAgeLow]],Table_YesNo8[],2,FALSE)</f>
        <v>Non</v>
      </c>
      <c r="FI69" s="4" t="str">
        <f>VLOOKUP(Table_Neonatal5[[#This Row],[MethRx]],Table_YesNo8[],2,FALSE)</f>
        <v>Oui</v>
      </c>
      <c r="FJ69" s="4" t="str">
        <f>VLOOKUP(Table_Neonatal5[[#This Row],[OxygenTherapy]],Table_YesNo8[],2,FALSE)</f>
        <v>Oui</v>
      </c>
      <c r="FK69" s="4" t="str">
        <f>VLOOKUP(Table_Neonatal5[[#This Row],[OxygenMethod]],Table_OxygenMethod6[],2,FALSE)</f>
        <v>CPAP</v>
      </c>
      <c r="FL69" s="4" t="str">
        <f>VLOOKUP(Table_Neonatal5[[#This Row],[BloodSugarLow]],Table_YesNo8[],2,FALSE)</f>
        <v>Non</v>
      </c>
      <c r="FM69" s="4" t="str">
        <f>VLOOKUP(Table_Neonatal5[[#This Row],[AdmittedFirst48]],Table_YesNo8[],2,FALSE)</f>
        <v>Oui</v>
      </c>
      <c r="FN69" s="4" t="str">
        <f>VLOOKUP(Table_Neonatal5[[#This Row],[Remained2weeks]],Table_YesNo8[],2,FALSE)</f>
        <v>Oui</v>
      </c>
      <c r="FO69" s="4" t="str">
        <f>VLOOKUP(Table_Neonatal5[[#This Row],[Antibiotics]],Table_YesNo8[],2,FALSE)</f>
        <v>Oui</v>
      </c>
      <c r="FP69" s="4" t="str">
        <f>VLOOKUP(Table_Neonatal5[[#This Row],[BilirubinMeas]],Table_YesNo8[],2,FALSE)</f>
        <v>Non</v>
      </c>
      <c r="FQ69" s="4" t="str">
        <f>VLOOKUP(Table_Neonatal5[[#This Row],[Phototherapy]],Table_YesNo8[],2,FALSE)</f>
        <v>Non</v>
      </c>
      <c r="FR69" s="3">
        <f>DATE(2000+Table_Neonatal5[[#This Row],[AdmitYear]],Table_Neonatal5[[#This Row],[AdmitMonth]],Table_Neonatal5[[#This Row],[AdmitDay]])</f>
        <v>42728</v>
      </c>
    </row>
    <row r="70" spans="1:174" x14ac:dyDescent="0.25">
      <c r="A70" t="s">
        <v>275</v>
      </c>
      <c r="B70" s="1">
        <v>0.50902777777777775</v>
      </c>
      <c r="C70" t="s">
        <v>185</v>
      </c>
      <c r="D70">
        <v>14</v>
      </c>
      <c r="E70">
        <v>1</v>
      </c>
      <c r="F70">
        <v>17</v>
      </c>
      <c r="G70">
        <v>0</v>
      </c>
      <c r="H70">
        <v>11</v>
      </c>
      <c r="I70">
        <v>2</v>
      </c>
      <c r="J70">
        <v>17</v>
      </c>
      <c r="K70">
        <v>0</v>
      </c>
      <c r="L70">
        <v>0</v>
      </c>
      <c r="M70">
        <v>0</v>
      </c>
      <c r="N70">
        <v>3900</v>
      </c>
      <c r="O70">
        <v>0</v>
      </c>
      <c r="P70">
        <v>0</v>
      </c>
      <c r="R70">
        <v>0</v>
      </c>
      <c r="T70" s="2">
        <v>0.78194444444444444</v>
      </c>
      <c r="U70">
        <v>0</v>
      </c>
      <c r="V70">
        <v>28</v>
      </c>
      <c r="W70">
        <v>0</v>
      </c>
      <c r="X70">
        <v>3</v>
      </c>
      <c r="Y70">
        <v>0</v>
      </c>
      <c r="AB70">
        <v>1</v>
      </c>
      <c r="AD70">
        <v>19</v>
      </c>
      <c r="AE70">
        <v>2</v>
      </c>
      <c r="AF70">
        <v>17</v>
      </c>
      <c r="AG70">
        <v>0</v>
      </c>
      <c r="AH70">
        <v>36</v>
      </c>
      <c r="AI70">
        <v>0</v>
      </c>
      <c r="AJ70">
        <v>1</v>
      </c>
      <c r="AK70">
        <v>5350</v>
      </c>
      <c r="AL70">
        <v>0</v>
      </c>
      <c r="AM70">
        <v>17</v>
      </c>
      <c r="AN70" s="2">
        <v>0.78194444444444444</v>
      </c>
      <c r="AO70">
        <v>0</v>
      </c>
      <c r="AP70">
        <v>11</v>
      </c>
      <c r="AQ70">
        <v>2</v>
      </c>
      <c r="AR70">
        <v>17</v>
      </c>
      <c r="AS70">
        <v>0</v>
      </c>
      <c r="AT70">
        <v>0</v>
      </c>
      <c r="AU70" s="1"/>
      <c r="AV70">
        <v>0</v>
      </c>
      <c r="AX70">
        <v>0</v>
      </c>
      <c r="AZ70">
        <v>0</v>
      </c>
      <c r="BA70">
        <v>0</v>
      </c>
      <c r="BF70">
        <v>0</v>
      </c>
      <c r="BG70" s="2"/>
      <c r="BH70">
        <v>0</v>
      </c>
      <c r="BL70">
        <v>0</v>
      </c>
      <c r="BM70" s="1"/>
      <c r="BN70">
        <v>0</v>
      </c>
      <c r="BO70">
        <v>0</v>
      </c>
      <c r="BP70" s="3"/>
      <c r="BQ70">
        <v>0</v>
      </c>
      <c r="BR70" s="3"/>
      <c r="BS70">
        <v>0</v>
      </c>
      <c r="BT70">
        <v>0</v>
      </c>
      <c r="BU70">
        <v>0</v>
      </c>
      <c r="DZ70">
        <v>1</v>
      </c>
      <c r="EA70">
        <v>11</v>
      </c>
      <c r="EB70">
        <v>2</v>
      </c>
      <c r="EC70">
        <v>17</v>
      </c>
      <c r="ED70">
        <v>0</v>
      </c>
      <c r="EE70">
        <v>252</v>
      </c>
      <c r="EF70">
        <v>2</v>
      </c>
      <c r="EG70">
        <v>25</v>
      </c>
      <c r="EH70">
        <v>1</v>
      </c>
      <c r="EM70">
        <v>0</v>
      </c>
      <c r="ES70">
        <v>0</v>
      </c>
      <c r="ET70">
        <v>0</v>
      </c>
      <c r="EV70" t="s">
        <v>189</v>
      </c>
      <c r="EW70">
        <v>28</v>
      </c>
      <c r="EX70">
        <v>3</v>
      </c>
      <c r="EY70">
        <v>17</v>
      </c>
      <c r="EZ70" s="1">
        <v>0.51458333333333328</v>
      </c>
      <c r="FA70" t="str">
        <f>VLOOKUP(Table_Neonatal5[[#This Row],[Gender]],Table_Gender2[],2,FALSE)</f>
        <v>masculin</v>
      </c>
      <c r="FB70" t="e">
        <f>VLOOKUP(Table_Neonatal5[[#This Row],[PretermBy]],Table_PretermBy7[],2,FALSE)</f>
        <v>#N/A</v>
      </c>
      <c r="FC70" t="str">
        <f>VLOOKUP(Table_Neonatal5[[#This Row],[Diagnosis1]],Table_diagnosis[],2,FALSE)</f>
        <v>Infection neonatale / septicimie neonatale</v>
      </c>
      <c r="FD70" t="e">
        <f>VLOOKUP(Table_Neonatal5[[#This Row],[Diagnosis2]],Table_diagnosis[],2,FALSE)</f>
        <v>#N/A</v>
      </c>
      <c r="FE70" s="4" t="str">
        <f>VLOOKUP(Table_Neonatal5[[#This Row],[DischargeLoc]],Table_DischargeLoc1[],2,FALSE)</f>
        <v>Sortie/maternite</v>
      </c>
      <c r="FF70" s="4" t="str">
        <f>VLOOKUP(Table_Neonatal5[[#This Row],[AdmissionTempLow]],Table_YesNo8[],2,FALSE)</f>
        <v>Non</v>
      </c>
      <c r="FG70" s="4" t="str">
        <f>VLOOKUP(Table_Neonatal5[[#This Row],[BirthWeightLow]],Table_YesNo8[],2,FALSE)</f>
        <v>Non</v>
      </c>
      <c r="FH70" s="4" t="str">
        <f>VLOOKUP(Table_Neonatal5[[#This Row],[GestationalAgeLow]],Table_YesNo8[],2,FALSE)</f>
        <v>Non</v>
      </c>
      <c r="FI70" s="4" t="str">
        <f>VLOOKUP(Table_Neonatal5[[#This Row],[MethRx]],Table_YesNo8[],2,FALSE)</f>
        <v>Non</v>
      </c>
      <c r="FJ70" s="4" t="str">
        <f>VLOOKUP(Table_Neonatal5[[#This Row],[OxygenTherapy]],Table_YesNo8[],2,FALSE)</f>
        <v>Non</v>
      </c>
      <c r="FK70" s="4" t="e">
        <f>VLOOKUP(Table_Neonatal5[[#This Row],[OxygenMethod]],Table_OxygenMethod6[],2,FALSE)</f>
        <v>#N/A</v>
      </c>
      <c r="FL70" s="4" t="str">
        <f>VLOOKUP(Table_Neonatal5[[#This Row],[BloodSugarLow]],Table_YesNo8[],2,FALSE)</f>
        <v>Non</v>
      </c>
      <c r="FM70" s="4" t="str">
        <f>VLOOKUP(Table_Neonatal5[[#This Row],[AdmittedFirst48]],Table_YesNo8[],2,FALSE)</f>
        <v>Non</v>
      </c>
      <c r="FN70" s="4" t="str">
        <f>VLOOKUP(Table_Neonatal5[[#This Row],[Remained2weeks]],Table_YesNo8[],2,FALSE)</f>
        <v>Non</v>
      </c>
      <c r="FO70" s="4" t="str">
        <f>VLOOKUP(Table_Neonatal5[[#This Row],[Antibiotics]],Table_YesNo8[],2,FALSE)</f>
        <v>Oui</v>
      </c>
      <c r="FP70" s="4" t="str">
        <f>VLOOKUP(Table_Neonatal5[[#This Row],[BilirubinMeas]],Table_YesNo8[],2,FALSE)</f>
        <v>Non</v>
      </c>
      <c r="FQ70" s="4" t="str">
        <f>VLOOKUP(Table_Neonatal5[[#This Row],[Phototherapy]],Table_YesNo8[],2,FALSE)</f>
        <v>Non</v>
      </c>
      <c r="FR70" s="3">
        <f>DATE(2000+Table_Neonatal5[[#This Row],[AdmitYear]],Table_Neonatal5[[#This Row],[AdmitMonth]],Table_Neonatal5[[#This Row],[AdmitDay]])</f>
        <v>42777</v>
      </c>
    </row>
    <row r="71" spans="1:174" x14ac:dyDescent="0.25">
      <c r="A71" t="s">
        <v>276</v>
      </c>
      <c r="B71" s="1">
        <v>0.10208333333333333</v>
      </c>
      <c r="C71" t="s">
        <v>185</v>
      </c>
      <c r="D71">
        <v>18</v>
      </c>
      <c r="E71">
        <v>1</v>
      </c>
      <c r="F71">
        <v>17</v>
      </c>
      <c r="G71">
        <v>0</v>
      </c>
      <c r="H71">
        <v>18</v>
      </c>
      <c r="I71">
        <v>1</v>
      </c>
      <c r="J71">
        <v>17</v>
      </c>
      <c r="K71">
        <v>0</v>
      </c>
      <c r="L71">
        <v>1</v>
      </c>
      <c r="M71">
        <v>0</v>
      </c>
      <c r="N71">
        <v>2400</v>
      </c>
      <c r="O71">
        <v>0</v>
      </c>
      <c r="P71">
        <v>1</v>
      </c>
      <c r="R71">
        <v>0</v>
      </c>
      <c r="T71" s="2">
        <v>0.1875</v>
      </c>
      <c r="U71">
        <v>0</v>
      </c>
      <c r="V71">
        <v>0</v>
      </c>
      <c r="W71">
        <v>0</v>
      </c>
      <c r="X71">
        <v>12</v>
      </c>
      <c r="Y71">
        <v>0</v>
      </c>
      <c r="Z71" t="s">
        <v>277</v>
      </c>
      <c r="AA71">
        <v>3</v>
      </c>
      <c r="AB71">
        <v>0</v>
      </c>
      <c r="AD71">
        <v>26</v>
      </c>
      <c r="AE71">
        <v>1</v>
      </c>
      <c r="AF71">
        <v>17</v>
      </c>
      <c r="AG71">
        <v>0</v>
      </c>
      <c r="AH71">
        <v>8</v>
      </c>
      <c r="AI71">
        <v>0</v>
      </c>
      <c r="AJ71">
        <v>1</v>
      </c>
      <c r="AL71">
        <v>0</v>
      </c>
      <c r="AM71">
        <v>17</v>
      </c>
      <c r="AN71" s="2">
        <v>0.1875</v>
      </c>
      <c r="AO71">
        <v>0</v>
      </c>
      <c r="AP71">
        <v>18</v>
      </c>
      <c r="AQ71">
        <v>1</v>
      </c>
      <c r="AR71">
        <v>17</v>
      </c>
      <c r="AS71">
        <v>0</v>
      </c>
      <c r="AT71">
        <v>0</v>
      </c>
      <c r="AU71" s="1"/>
      <c r="AV71">
        <v>0</v>
      </c>
      <c r="AX71">
        <v>0</v>
      </c>
      <c r="AZ71">
        <v>0</v>
      </c>
      <c r="BA71">
        <v>1</v>
      </c>
      <c r="BB71">
        <v>1</v>
      </c>
      <c r="BC71">
        <v>18</v>
      </c>
      <c r="BD71">
        <v>1</v>
      </c>
      <c r="BE71">
        <v>17</v>
      </c>
      <c r="BF71">
        <v>0</v>
      </c>
      <c r="BG71" s="2">
        <v>0.1875</v>
      </c>
      <c r="BH71">
        <v>0</v>
      </c>
      <c r="BI71">
        <v>18</v>
      </c>
      <c r="BJ71">
        <v>1</v>
      </c>
      <c r="BK71">
        <v>17</v>
      </c>
      <c r="BL71">
        <v>0</v>
      </c>
      <c r="BM71" s="1">
        <v>0.25</v>
      </c>
      <c r="BN71">
        <v>0</v>
      </c>
      <c r="BP71" s="3"/>
      <c r="BQ71">
        <v>0</v>
      </c>
      <c r="BR71" s="3"/>
      <c r="BS71">
        <v>0</v>
      </c>
      <c r="BT71">
        <v>1</v>
      </c>
      <c r="BU71">
        <v>0</v>
      </c>
      <c r="DZ71">
        <v>1</v>
      </c>
      <c r="EA71">
        <v>18</v>
      </c>
      <c r="EB71">
        <v>1</v>
      </c>
      <c r="EC71">
        <v>17</v>
      </c>
      <c r="ED71">
        <v>0</v>
      </c>
      <c r="EE71">
        <v>120</v>
      </c>
      <c r="EF71">
        <v>2</v>
      </c>
      <c r="EG71">
        <v>7.2</v>
      </c>
      <c r="EH71">
        <v>1</v>
      </c>
      <c r="EM71">
        <v>0</v>
      </c>
      <c r="ES71">
        <v>0</v>
      </c>
      <c r="ET71">
        <v>1</v>
      </c>
      <c r="EV71" t="s">
        <v>189</v>
      </c>
      <c r="EW71">
        <v>2</v>
      </c>
      <c r="EX71">
        <v>2</v>
      </c>
      <c r="EY71">
        <v>17</v>
      </c>
      <c r="EZ71" s="1">
        <v>0.10694444444444444</v>
      </c>
      <c r="FA71" t="str">
        <f>VLOOKUP(Table_Neonatal5[[#This Row],[Gender]],Table_Gender2[],2,FALSE)</f>
        <v>feminin</v>
      </c>
      <c r="FB71" t="e">
        <f>VLOOKUP(Table_Neonatal5[[#This Row],[PretermBy]],Table_PretermBy7[],2,FALSE)</f>
        <v>#N/A</v>
      </c>
      <c r="FC71" t="str">
        <f>VLOOKUP(Table_Neonatal5[[#This Row],[Diagnosis1]],Table_diagnosis[],2,FALSE)</f>
        <v>Autre diagnostic</v>
      </c>
      <c r="FD71" t="str">
        <f>VLOOKUP(Table_Neonatal5[[#This Row],[Diagnosis2]],Table_diagnosis[],2,FALSE)</f>
        <v>Infection neonatale / septicimie neonatale</v>
      </c>
      <c r="FE71" s="4" t="str">
        <f>VLOOKUP(Table_Neonatal5[[#This Row],[DischargeLoc]],Table_DischargeLoc1[],2,FALSE)</f>
        <v>Sortie/maternite</v>
      </c>
      <c r="FF71" s="4" t="str">
        <f>VLOOKUP(Table_Neonatal5[[#This Row],[AdmissionTempLow]],Table_YesNo8[],2,FALSE)</f>
        <v>Non</v>
      </c>
      <c r="FG71" s="4" t="str">
        <f>VLOOKUP(Table_Neonatal5[[#This Row],[BirthWeightLow]],Table_YesNo8[],2,FALSE)</f>
        <v>Non</v>
      </c>
      <c r="FH71" s="4" t="str">
        <f>VLOOKUP(Table_Neonatal5[[#This Row],[GestationalAgeLow]],Table_YesNo8[],2,FALSE)</f>
        <v>Non</v>
      </c>
      <c r="FI71" s="4" t="str">
        <f>VLOOKUP(Table_Neonatal5[[#This Row],[MethRx]],Table_YesNo8[],2,FALSE)</f>
        <v>Non</v>
      </c>
      <c r="FJ71" s="4" t="str">
        <f>VLOOKUP(Table_Neonatal5[[#This Row],[OxygenTherapy]],Table_YesNo8[],2,FALSE)</f>
        <v>Oui</v>
      </c>
      <c r="FK71" s="4" t="str">
        <f>VLOOKUP(Table_Neonatal5[[#This Row],[OxygenMethod]],Table_OxygenMethod6[],2,FALSE)</f>
        <v>canule nasale/mask</v>
      </c>
      <c r="FL71" s="4" t="str">
        <f>VLOOKUP(Table_Neonatal5[[#This Row],[BloodSugarLow]],Table_YesNo8[],2,FALSE)</f>
        <v>Non</v>
      </c>
      <c r="FM71" s="4" t="str">
        <f>VLOOKUP(Table_Neonatal5[[#This Row],[AdmittedFirst48]],Table_YesNo8[],2,FALSE)</f>
        <v>Oui</v>
      </c>
      <c r="FN71" s="4" t="str">
        <f>VLOOKUP(Table_Neonatal5[[#This Row],[Remained2weeks]],Table_YesNo8[],2,FALSE)</f>
        <v>Non</v>
      </c>
      <c r="FO71" s="4" t="str">
        <f>VLOOKUP(Table_Neonatal5[[#This Row],[Antibiotics]],Table_YesNo8[],2,FALSE)</f>
        <v>Oui</v>
      </c>
      <c r="FP71" s="4" t="str">
        <f>VLOOKUP(Table_Neonatal5[[#This Row],[BilirubinMeas]],Table_YesNo8[],2,FALSE)</f>
        <v>Non</v>
      </c>
      <c r="FQ71" s="4" t="str">
        <f>VLOOKUP(Table_Neonatal5[[#This Row],[Phototherapy]],Table_YesNo8[],2,FALSE)</f>
        <v>Oui</v>
      </c>
      <c r="FR71" s="3">
        <f>DATE(2000+Table_Neonatal5[[#This Row],[AdmitYear]],Table_Neonatal5[[#This Row],[AdmitMonth]],Table_Neonatal5[[#This Row],[AdmitDay]])</f>
        <v>42753</v>
      </c>
    </row>
    <row r="72" spans="1:174" x14ac:dyDescent="0.25">
      <c r="A72" t="s">
        <v>278</v>
      </c>
      <c r="B72" s="1">
        <v>0.62569444444444444</v>
      </c>
      <c r="C72" t="s">
        <v>185</v>
      </c>
      <c r="D72">
        <v>16</v>
      </c>
      <c r="E72">
        <v>10</v>
      </c>
      <c r="F72">
        <v>16</v>
      </c>
      <c r="G72">
        <v>0</v>
      </c>
      <c r="H72">
        <v>16</v>
      </c>
      <c r="I72">
        <v>10</v>
      </c>
      <c r="J72">
        <v>16</v>
      </c>
      <c r="K72">
        <v>0</v>
      </c>
      <c r="L72">
        <v>0</v>
      </c>
      <c r="M72">
        <v>0</v>
      </c>
      <c r="N72">
        <v>2450</v>
      </c>
      <c r="O72">
        <v>0</v>
      </c>
      <c r="P72">
        <v>0</v>
      </c>
      <c r="R72">
        <v>0</v>
      </c>
      <c r="T72" s="2">
        <v>0.78402777777777777</v>
      </c>
      <c r="U72">
        <v>0</v>
      </c>
      <c r="V72">
        <v>0</v>
      </c>
      <c r="W72">
        <v>0</v>
      </c>
      <c r="X72">
        <v>4</v>
      </c>
      <c r="Y72">
        <v>0</v>
      </c>
      <c r="AA72">
        <v>3</v>
      </c>
      <c r="AB72">
        <v>0</v>
      </c>
      <c r="AD72">
        <v>19</v>
      </c>
      <c r="AE72">
        <v>10</v>
      </c>
      <c r="AF72">
        <v>16</v>
      </c>
      <c r="AG72">
        <v>0</v>
      </c>
      <c r="AH72">
        <v>3</v>
      </c>
      <c r="AI72">
        <v>0</v>
      </c>
      <c r="AJ72">
        <v>1</v>
      </c>
      <c r="AK72">
        <v>2450</v>
      </c>
      <c r="AL72">
        <v>0</v>
      </c>
      <c r="AM72">
        <v>17</v>
      </c>
      <c r="AN72" s="2">
        <v>0.78402777777777777</v>
      </c>
      <c r="AO72">
        <v>0</v>
      </c>
      <c r="AP72">
        <v>16</v>
      </c>
      <c r="AQ72">
        <v>10</v>
      </c>
      <c r="AR72">
        <v>16</v>
      </c>
      <c r="AS72">
        <v>0</v>
      </c>
      <c r="AT72">
        <v>0</v>
      </c>
      <c r="AU72" s="1"/>
      <c r="AV72">
        <v>0</v>
      </c>
      <c r="AX72">
        <v>0</v>
      </c>
      <c r="AZ72">
        <v>0</v>
      </c>
      <c r="BA72">
        <v>1</v>
      </c>
      <c r="BB72">
        <v>1</v>
      </c>
      <c r="BC72">
        <v>16</v>
      </c>
      <c r="BD72">
        <v>10</v>
      </c>
      <c r="BE72">
        <v>16</v>
      </c>
      <c r="BF72">
        <v>0</v>
      </c>
      <c r="BG72" s="2">
        <v>0.875</v>
      </c>
      <c r="BH72">
        <v>0</v>
      </c>
      <c r="BI72">
        <v>17</v>
      </c>
      <c r="BJ72">
        <v>10</v>
      </c>
      <c r="BK72">
        <v>16</v>
      </c>
      <c r="BL72">
        <v>0</v>
      </c>
      <c r="BM72" s="1">
        <v>0.25</v>
      </c>
      <c r="BN72">
        <v>0</v>
      </c>
      <c r="BP72" s="3"/>
      <c r="BQ72">
        <v>0</v>
      </c>
      <c r="BR72" s="3"/>
      <c r="BS72">
        <v>0</v>
      </c>
      <c r="BT72">
        <v>1</v>
      </c>
      <c r="BU72">
        <v>0</v>
      </c>
      <c r="DZ72">
        <v>1</v>
      </c>
      <c r="EA72">
        <v>16</v>
      </c>
      <c r="EB72">
        <v>10</v>
      </c>
      <c r="EC72">
        <v>16</v>
      </c>
      <c r="ED72">
        <v>0</v>
      </c>
      <c r="EE72">
        <v>122.5</v>
      </c>
      <c r="EF72">
        <v>2</v>
      </c>
      <c r="EG72">
        <v>12.25</v>
      </c>
      <c r="EH72">
        <v>1</v>
      </c>
      <c r="EM72">
        <v>0</v>
      </c>
      <c r="ES72">
        <v>0</v>
      </c>
      <c r="ET72">
        <v>0</v>
      </c>
      <c r="EV72" t="s">
        <v>189</v>
      </c>
      <c r="EW72">
        <v>11</v>
      </c>
      <c r="EX72">
        <v>11</v>
      </c>
      <c r="EY72">
        <v>16</v>
      </c>
      <c r="EZ72" s="1">
        <v>0.63124999999999998</v>
      </c>
      <c r="FA72" t="str">
        <f>VLOOKUP(Table_Neonatal5[[#This Row],[Gender]],Table_Gender2[],2,FALSE)</f>
        <v>masculin</v>
      </c>
      <c r="FB72" t="e">
        <f>VLOOKUP(Table_Neonatal5[[#This Row],[PretermBy]],Table_PretermBy7[],2,FALSE)</f>
        <v>#N/A</v>
      </c>
      <c r="FC72" t="str">
        <f>VLOOKUP(Table_Neonatal5[[#This Row],[Diagnosis1]],Table_diagnosis[],2,FALSE)</f>
        <v>Detresse respiratoire</v>
      </c>
      <c r="FD72" t="str">
        <f>VLOOKUP(Table_Neonatal5[[#This Row],[Diagnosis2]],Table_diagnosis[],2,FALSE)</f>
        <v>Infection neonatale / septicimie neonatale</v>
      </c>
      <c r="FE72" s="4" t="str">
        <f>VLOOKUP(Table_Neonatal5[[#This Row],[DischargeLoc]],Table_DischargeLoc1[],2,FALSE)</f>
        <v>Sortie/maternite</v>
      </c>
      <c r="FF72" s="4" t="str">
        <f>VLOOKUP(Table_Neonatal5[[#This Row],[AdmissionTempLow]],Table_YesNo8[],2,FALSE)</f>
        <v>Non</v>
      </c>
      <c r="FG72" s="4" t="str">
        <f>VLOOKUP(Table_Neonatal5[[#This Row],[BirthWeightLow]],Table_YesNo8[],2,FALSE)</f>
        <v>Non</v>
      </c>
      <c r="FH72" s="4" t="str">
        <f>VLOOKUP(Table_Neonatal5[[#This Row],[GestationalAgeLow]],Table_YesNo8[],2,FALSE)</f>
        <v>Non</v>
      </c>
      <c r="FI72" s="4" t="str">
        <f>VLOOKUP(Table_Neonatal5[[#This Row],[MethRx]],Table_YesNo8[],2,FALSE)</f>
        <v>Non</v>
      </c>
      <c r="FJ72" s="4" t="str">
        <f>VLOOKUP(Table_Neonatal5[[#This Row],[OxygenTherapy]],Table_YesNo8[],2,FALSE)</f>
        <v>Oui</v>
      </c>
      <c r="FK72" s="4" t="str">
        <f>VLOOKUP(Table_Neonatal5[[#This Row],[OxygenMethod]],Table_OxygenMethod6[],2,FALSE)</f>
        <v>canule nasale/mask</v>
      </c>
      <c r="FL72" s="4" t="str">
        <f>VLOOKUP(Table_Neonatal5[[#This Row],[BloodSugarLow]],Table_YesNo8[],2,FALSE)</f>
        <v>Non</v>
      </c>
      <c r="FM72" s="4" t="str">
        <f>VLOOKUP(Table_Neonatal5[[#This Row],[AdmittedFirst48]],Table_YesNo8[],2,FALSE)</f>
        <v>Oui</v>
      </c>
      <c r="FN72" s="4" t="str">
        <f>VLOOKUP(Table_Neonatal5[[#This Row],[Remained2weeks]],Table_YesNo8[],2,FALSE)</f>
        <v>Non</v>
      </c>
      <c r="FO72" s="4" t="str">
        <f>VLOOKUP(Table_Neonatal5[[#This Row],[Antibiotics]],Table_YesNo8[],2,FALSE)</f>
        <v>Oui</v>
      </c>
      <c r="FP72" s="4" t="str">
        <f>VLOOKUP(Table_Neonatal5[[#This Row],[BilirubinMeas]],Table_YesNo8[],2,FALSE)</f>
        <v>Non</v>
      </c>
      <c r="FQ72" s="4" t="str">
        <f>VLOOKUP(Table_Neonatal5[[#This Row],[Phototherapy]],Table_YesNo8[],2,FALSE)</f>
        <v>Non</v>
      </c>
      <c r="FR72" s="3">
        <f>DATE(2000+Table_Neonatal5[[#This Row],[AdmitYear]],Table_Neonatal5[[#This Row],[AdmitMonth]],Table_Neonatal5[[#This Row],[AdmitDay]])</f>
        <v>42659</v>
      </c>
    </row>
    <row r="73" spans="1:174" x14ac:dyDescent="0.25">
      <c r="A73" t="s">
        <v>279</v>
      </c>
      <c r="B73" s="1">
        <v>0.4236111111111111</v>
      </c>
      <c r="C73" t="s">
        <v>185</v>
      </c>
      <c r="D73">
        <v>4</v>
      </c>
      <c r="E73">
        <v>2</v>
      </c>
      <c r="F73">
        <v>17</v>
      </c>
      <c r="G73">
        <v>0</v>
      </c>
      <c r="H73">
        <v>4</v>
      </c>
      <c r="I73">
        <v>2</v>
      </c>
      <c r="J73">
        <v>17</v>
      </c>
      <c r="K73">
        <v>0</v>
      </c>
      <c r="L73">
        <v>1</v>
      </c>
      <c r="M73">
        <v>0</v>
      </c>
      <c r="N73">
        <v>1300</v>
      </c>
      <c r="O73">
        <v>0</v>
      </c>
      <c r="P73">
        <v>1</v>
      </c>
      <c r="Q73">
        <v>33</v>
      </c>
      <c r="R73">
        <v>0</v>
      </c>
      <c r="T73" s="2">
        <v>0.47916666666666669</v>
      </c>
      <c r="U73">
        <v>0</v>
      </c>
      <c r="V73">
        <v>0</v>
      </c>
      <c r="W73">
        <v>0</v>
      </c>
      <c r="X73">
        <v>1</v>
      </c>
      <c r="Y73">
        <v>0</v>
      </c>
      <c r="AA73">
        <v>2</v>
      </c>
      <c r="AB73">
        <v>0</v>
      </c>
      <c r="AD73">
        <v>13</v>
      </c>
      <c r="AE73">
        <v>3</v>
      </c>
      <c r="AF73">
        <v>17</v>
      </c>
      <c r="AG73">
        <v>0</v>
      </c>
      <c r="AH73">
        <v>33</v>
      </c>
      <c r="AI73">
        <v>0</v>
      </c>
      <c r="AJ73">
        <v>1</v>
      </c>
      <c r="AK73">
        <v>1950</v>
      </c>
      <c r="AL73">
        <v>0</v>
      </c>
      <c r="AM73">
        <v>17</v>
      </c>
      <c r="AN73" s="2">
        <v>0.47916666666666669</v>
      </c>
      <c r="AO73">
        <v>0</v>
      </c>
      <c r="AP73">
        <v>4</v>
      </c>
      <c r="AQ73">
        <v>2</v>
      </c>
      <c r="AR73">
        <v>17</v>
      </c>
      <c r="AS73">
        <v>0</v>
      </c>
      <c r="AT73">
        <v>0</v>
      </c>
      <c r="AU73" s="1"/>
      <c r="AV73">
        <v>0</v>
      </c>
      <c r="AX73">
        <v>0</v>
      </c>
      <c r="AZ73">
        <v>1</v>
      </c>
      <c r="BA73">
        <v>1</v>
      </c>
      <c r="BB73">
        <v>2</v>
      </c>
      <c r="BC73">
        <v>4</v>
      </c>
      <c r="BD73">
        <v>2</v>
      </c>
      <c r="BE73">
        <v>17</v>
      </c>
      <c r="BF73">
        <v>0</v>
      </c>
      <c r="BG73" s="2">
        <v>0.625</v>
      </c>
      <c r="BH73">
        <v>0</v>
      </c>
      <c r="BI73">
        <v>6</v>
      </c>
      <c r="BJ73">
        <v>2</v>
      </c>
      <c r="BK73">
        <v>17</v>
      </c>
      <c r="BL73">
        <v>0</v>
      </c>
      <c r="BM73" s="1">
        <v>0.625</v>
      </c>
      <c r="BN73">
        <v>0</v>
      </c>
      <c r="BO73">
        <v>0</v>
      </c>
      <c r="BP73" s="3"/>
      <c r="BQ73">
        <v>0</v>
      </c>
      <c r="BR73" s="3"/>
      <c r="BS73">
        <v>0</v>
      </c>
      <c r="BT73">
        <v>1</v>
      </c>
      <c r="BU73">
        <v>1</v>
      </c>
      <c r="BV73">
        <v>4</v>
      </c>
      <c r="BW73">
        <v>2</v>
      </c>
      <c r="BX73">
        <v>17</v>
      </c>
      <c r="BY73">
        <v>1300</v>
      </c>
      <c r="BZ73">
        <v>5</v>
      </c>
      <c r="CA73">
        <v>2</v>
      </c>
      <c r="CB73">
        <v>17</v>
      </c>
      <c r="CC73">
        <v>1350</v>
      </c>
      <c r="CD73">
        <v>6</v>
      </c>
      <c r="CE73">
        <v>2</v>
      </c>
      <c r="CF73">
        <v>17</v>
      </c>
      <c r="CG73">
        <v>1350</v>
      </c>
      <c r="CH73">
        <v>7</v>
      </c>
      <c r="CI73">
        <v>2</v>
      </c>
      <c r="CJ73">
        <v>17</v>
      </c>
      <c r="CK73">
        <v>1350</v>
      </c>
      <c r="CL73">
        <v>8</v>
      </c>
      <c r="CM73">
        <v>2</v>
      </c>
      <c r="CN73">
        <v>17</v>
      </c>
      <c r="CO73">
        <v>1300</v>
      </c>
      <c r="CP73">
        <v>9</v>
      </c>
      <c r="CQ73">
        <v>2</v>
      </c>
      <c r="CR73">
        <v>17</v>
      </c>
      <c r="CS73">
        <v>1350</v>
      </c>
      <c r="CT73">
        <v>10</v>
      </c>
      <c r="CU73">
        <v>2</v>
      </c>
      <c r="CW73">
        <v>1250</v>
      </c>
      <c r="CX73">
        <v>11</v>
      </c>
      <c r="CY73">
        <v>2</v>
      </c>
      <c r="CZ73">
        <v>17</v>
      </c>
      <c r="DA73">
        <v>1250</v>
      </c>
      <c r="DB73">
        <v>12</v>
      </c>
      <c r="DC73">
        <v>2</v>
      </c>
      <c r="DD73">
        <v>17</v>
      </c>
      <c r="DE73">
        <v>1300</v>
      </c>
      <c r="DF73">
        <v>13</v>
      </c>
      <c r="DG73">
        <v>2</v>
      </c>
      <c r="DH73">
        <v>17</v>
      </c>
      <c r="DI73">
        <v>9</v>
      </c>
      <c r="DJ73">
        <v>14</v>
      </c>
      <c r="DK73">
        <v>2</v>
      </c>
      <c r="DL73">
        <v>17</v>
      </c>
      <c r="DM73">
        <v>1450</v>
      </c>
      <c r="DN73">
        <v>15</v>
      </c>
      <c r="DO73">
        <v>2</v>
      </c>
      <c r="DP73">
        <v>17</v>
      </c>
      <c r="DQ73">
        <v>1300</v>
      </c>
      <c r="DZ73">
        <v>1</v>
      </c>
      <c r="EA73">
        <v>4</v>
      </c>
      <c r="EB73">
        <v>2</v>
      </c>
      <c r="EC73">
        <v>17</v>
      </c>
      <c r="ED73">
        <v>0</v>
      </c>
      <c r="EE73">
        <v>75</v>
      </c>
      <c r="EF73">
        <v>2</v>
      </c>
      <c r="EG73">
        <v>4</v>
      </c>
      <c r="EH73">
        <v>1</v>
      </c>
      <c r="EM73">
        <v>0</v>
      </c>
      <c r="ES73">
        <v>0</v>
      </c>
      <c r="ET73">
        <v>0</v>
      </c>
      <c r="EV73" t="s">
        <v>189</v>
      </c>
      <c r="EW73">
        <v>4</v>
      </c>
      <c r="EX73">
        <v>4</v>
      </c>
      <c r="EY73">
        <v>17</v>
      </c>
      <c r="EZ73" s="1">
        <v>0.4284722222222222</v>
      </c>
      <c r="FA73" t="str">
        <f>VLOOKUP(Table_Neonatal5[[#This Row],[Gender]],Table_Gender2[],2,FALSE)</f>
        <v>feminin</v>
      </c>
      <c r="FB73" t="e">
        <f>VLOOKUP(Table_Neonatal5[[#This Row],[PretermBy]],Table_PretermBy7[],2,FALSE)</f>
        <v>#N/A</v>
      </c>
      <c r="FC73" t="str">
        <f>VLOOKUP(Table_Neonatal5[[#This Row],[Diagnosis1]],Table_diagnosis[],2,FALSE)</f>
        <v>Prematurite</v>
      </c>
      <c r="FD73" t="str">
        <f>VLOOKUP(Table_Neonatal5[[#This Row],[Diagnosis2]],Table_diagnosis[],2,FALSE)</f>
        <v>Bas poids de naissance</v>
      </c>
      <c r="FE73" s="4" t="str">
        <f>VLOOKUP(Table_Neonatal5[[#This Row],[DischargeLoc]],Table_DischargeLoc1[],2,FALSE)</f>
        <v>Sortie/maternite</v>
      </c>
      <c r="FF73" s="4" t="str">
        <f>VLOOKUP(Table_Neonatal5[[#This Row],[AdmissionTempLow]],Table_YesNo8[],2,FALSE)</f>
        <v>Non</v>
      </c>
      <c r="FG73" s="4" t="str">
        <f>VLOOKUP(Table_Neonatal5[[#This Row],[BirthWeightLow]],Table_YesNo8[],2,FALSE)</f>
        <v>Non</v>
      </c>
      <c r="FH73" s="4" t="str">
        <f>VLOOKUP(Table_Neonatal5[[#This Row],[GestationalAgeLow]],Table_YesNo8[],2,FALSE)</f>
        <v>Non</v>
      </c>
      <c r="FI73" s="4" t="str">
        <f>VLOOKUP(Table_Neonatal5[[#This Row],[MethRx]],Table_YesNo8[],2,FALSE)</f>
        <v>Oui</v>
      </c>
      <c r="FJ73" s="4" t="str">
        <f>VLOOKUP(Table_Neonatal5[[#This Row],[OxygenTherapy]],Table_YesNo8[],2,FALSE)</f>
        <v>Oui</v>
      </c>
      <c r="FK73" s="4" t="str">
        <f>VLOOKUP(Table_Neonatal5[[#This Row],[OxygenMethod]],Table_OxygenMethod6[],2,FALSE)</f>
        <v>CPAP</v>
      </c>
      <c r="FL73" s="4" t="str">
        <f>VLOOKUP(Table_Neonatal5[[#This Row],[BloodSugarLow]],Table_YesNo8[],2,FALSE)</f>
        <v>Non</v>
      </c>
      <c r="FM73" s="4" t="str">
        <f>VLOOKUP(Table_Neonatal5[[#This Row],[AdmittedFirst48]],Table_YesNo8[],2,FALSE)</f>
        <v>Oui</v>
      </c>
      <c r="FN73" s="4" t="str">
        <f>VLOOKUP(Table_Neonatal5[[#This Row],[Remained2weeks]],Table_YesNo8[],2,FALSE)</f>
        <v>Oui</v>
      </c>
      <c r="FO73" s="4" t="str">
        <f>VLOOKUP(Table_Neonatal5[[#This Row],[Antibiotics]],Table_YesNo8[],2,FALSE)</f>
        <v>Oui</v>
      </c>
      <c r="FP73" s="4" t="str">
        <f>VLOOKUP(Table_Neonatal5[[#This Row],[BilirubinMeas]],Table_YesNo8[],2,FALSE)</f>
        <v>Non</v>
      </c>
      <c r="FQ73" s="4" t="str">
        <f>VLOOKUP(Table_Neonatal5[[#This Row],[Phototherapy]],Table_YesNo8[],2,FALSE)</f>
        <v>Non</v>
      </c>
      <c r="FR73" s="3">
        <f>DATE(2000+Table_Neonatal5[[#This Row],[AdmitYear]],Table_Neonatal5[[#This Row],[AdmitMonth]],Table_Neonatal5[[#This Row],[AdmitDay]])</f>
        <v>42770</v>
      </c>
    </row>
    <row r="74" spans="1:174" x14ac:dyDescent="0.25">
      <c r="A74" t="s">
        <v>280</v>
      </c>
      <c r="B74" s="1">
        <v>0.52013888888888893</v>
      </c>
      <c r="C74" t="s">
        <v>185</v>
      </c>
      <c r="D74">
        <v>27</v>
      </c>
      <c r="E74">
        <v>10</v>
      </c>
      <c r="F74">
        <v>16</v>
      </c>
      <c r="G74">
        <v>0</v>
      </c>
      <c r="H74">
        <v>27</v>
      </c>
      <c r="I74">
        <v>10</v>
      </c>
      <c r="J74">
        <v>16</v>
      </c>
      <c r="K74">
        <v>0</v>
      </c>
      <c r="L74">
        <v>0</v>
      </c>
      <c r="M74">
        <v>0</v>
      </c>
      <c r="N74">
        <v>2200</v>
      </c>
      <c r="O74">
        <v>0</v>
      </c>
      <c r="P74">
        <v>0</v>
      </c>
      <c r="R74">
        <v>0</v>
      </c>
      <c r="T74" s="2">
        <v>0.69097222222222221</v>
      </c>
      <c r="U74">
        <v>0</v>
      </c>
      <c r="V74">
        <v>0</v>
      </c>
      <c r="W74">
        <v>0</v>
      </c>
      <c r="X74">
        <v>2</v>
      </c>
      <c r="Y74">
        <v>0</v>
      </c>
      <c r="AA74">
        <v>3</v>
      </c>
      <c r="AB74">
        <v>0</v>
      </c>
      <c r="AD74">
        <v>8</v>
      </c>
      <c r="AE74">
        <v>11</v>
      </c>
      <c r="AF74">
        <v>16</v>
      </c>
      <c r="AG74">
        <v>0</v>
      </c>
      <c r="AH74">
        <v>12</v>
      </c>
      <c r="AI74">
        <v>0</v>
      </c>
      <c r="AJ74">
        <v>1</v>
      </c>
      <c r="AK74">
        <v>2100</v>
      </c>
      <c r="AL74">
        <v>0</v>
      </c>
      <c r="AN74" s="2">
        <v>0.69097222222222221</v>
      </c>
      <c r="AO74">
        <v>0</v>
      </c>
      <c r="AP74">
        <v>27</v>
      </c>
      <c r="AQ74">
        <v>10</v>
      </c>
      <c r="AR74">
        <v>16</v>
      </c>
      <c r="AS74">
        <v>0</v>
      </c>
      <c r="AT74">
        <v>0</v>
      </c>
      <c r="AU74" s="1"/>
      <c r="AV74">
        <v>0</v>
      </c>
      <c r="AX74">
        <v>0</v>
      </c>
      <c r="AZ74">
        <v>0</v>
      </c>
      <c r="BA74">
        <v>1</v>
      </c>
      <c r="BB74">
        <v>2</v>
      </c>
      <c r="BC74">
        <v>27</v>
      </c>
      <c r="BD74">
        <v>10</v>
      </c>
      <c r="BE74">
        <v>16</v>
      </c>
      <c r="BF74">
        <v>0</v>
      </c>
      <c r="BG74" s="2">
        <v>0.75</v>
      </c>
      <c r="BH74">
        <v>0</v>
      </c>
      <c r="BI74">
        <v>3</v>
      </c>
      <c r="BJ74">
        <v>11</v>
      </c>
      <c r="BK74">
        <v>16</v>
      </c>
      <c r="BL74">
        <v>0</v>
      </c>
      <c r="BM74" s="1">
        <v>0.25</v>
      </c>
      <c r="BN74">
        <v>0</v>
      </c>
      <c r="BP74" s="3"/>
      <c r="BQ74">
        <v>0</v>
      </c>
      <c r="BR74" s="3"/>
      <c r="BS74">
        <v>0</v>
      </c>
      <c r="BT74">
        <v>1</v>
      </c>
      <c r="BU74">
        <v>0</v>
      </c>
      <c r="DZ74">
        <v>1</v>
      </c>
      <c r="EA74">
        <v>27</v>
      </c>
      <c r="EB74">
        <v>10</v>
      </c>
      <c r="EC74">
        <v>16</v>
      </c>
      <c r="ED74">
        <v>0</v>
      </c>
      <c r="EE74">
        <v>77.5</v>
      </c>
      <c r="EF74">
        <v>2</v>
      </c>
      <c r="EG74">
        <v>4.6500000000000004</v>
      </c>
      <c r="EH74">
        <v>1</v>
      </c>
      <c r="EM74">
        <v>0</v>
      </c>
      <c r="ES74">
        <v>0</v>
      </c>
      <c r="ET74">
        <v>0</v>
      </c>
      <c r="EV74" t="s">
        <v>189</v>
      </c>
      <c r="EW74">
        <v>12</v>
      </c>
      <c r="EX74">
        <v>12</v>
      </c>
      <c r="EY74">
        <v>16</v>
      </c>
      <c r="EZ74" s="1">
        <v>0.52500000000000002</v>
      </c>
      <c r="FA74" t="str">
        <f>VLOOKUP(Table_Neonatal5[[#This Row],[Gender]],Table_Gender2[],2,FALSE)</f>
        <v>masculin</v>
      </c>
      <c r="FB74" t="e">
        <f>VLOOKUP(Table_Neonatal5[[#This Row],[PretermBy]],Table_PretermBy7[],2,FALSE)</f>
        <v>#N/A</v>
      </c>
      <c r="FC74" t="str">
        <f>VLOOKUP(Table_Neonatal5[[#This Row],[Diagnosis1]],Table_diagnosis[],2,FALSE)</f>
        <v>Bas poids de naissance</v>
      </c>
      <c r="FD74" t="str">
        <f>VLOOKUP(Table_Neonatal5[[#This Row],[Diagnosis2]],Table_diagnosis[],2,FALSE)</f>
        <v>Infection neonatale / septicimie neonatale</v>
      </c>
      <c r="FE74" s="4" t="str">
        <f>VLOOKUP(Table_Neonatal5[[#This Row],[DischargeLoc]],Table_DischargeLoc1[],2,FALSE)</f>
        <v>Sortie/maternite</v>
      </c>
      <c r="FF74" s="4" t="str">
        <f>VLOOKUP(Table_Neonatal5[[#This Row],[AdmissionTempLow]],Table_YesNo8[],2,FALSE)</f>
        <v>Non</v>
      </c>
      <c r="FG74" s="4" t="str">
        <f>VLOOKUP(Table_Neonatal5[[#This Row],[BirthWeightLow]],Table_YesNo8[],2,FALSE)</f>
        <v>Non</v>
      </c>
      <c r="FH74" s="4" t="str">
        <f>VLOOKUP(Table_Neonatal5[[#This Row],[GestationalAgeLow]],Table_YesNo8[],2,FALSE)</f>
        <v>Non</v>
      </c>
      <c r="FI74" s="4" t="str">
        <f>VLOOKUP(Table_Neonatal5[[#This Row],[MethRx]],Table_YesNo8[],2,FALSE)</f>
        <v>Non</v>
      </c>
      <c r="FJ74" s="4" t="str">
        <f>VLOOKUP(Table_Neonatal5[[#This Row],[OxygenTherapy]],Table_YesNo8[],2,FALSE)</f>
        <v>Oui</v>
      </c>
      <c r="FK74" s="4" t="str">
        <f>VLOOKUP(Table_Neonatal5[[#This Row],[OxygenMethod]],Table_OxygenMethod6[],2,FALSE)</f>
        <v>CPAP</v>
      </c>
      <c r="FL74" s="4" t="str">
        <f>VLOOKUP(Table_Neonatal5[[#This Row],[BloodSugarLow]],Table_YesNo8[],2,FALSE)</f>
        <v>Non</v>
      </c>
      <c r="FM74" s="4" t="str">
        <f>VLOOKUP(Table_Neonatal5[[#This Row],[AdmittedFirst48]],Table_YesNo8[],2,FALSE)</f>
        <v>Oui</v>
      </c>
      <c r="FN74" s="4" t="str">
        <f>VLOOKUP(Table_Neonatal5[[#This Row],[Remained2weeks]],Table_YesNo8[],2,FALSE)</f>
        <v>Non</v>
      </c>
      <c r="FO74" s="4" t="str">
        <f>VLOOKUP(Table_Neonatal5[[#This Row],[Antibiotics]],Table_YesNo8[],2,FALSE)</f>
        <v>Oui</v>
      </c>
      <c r="FP74" s="4" t="str">
        <f>VLOOKUP(Table_Neonatal5[[#This Row],[BilirubinMeas]],Table_YesNo8[],2,FALSE)</f>
        <v>Non</v>
      </c>
      <c r="FQ74" s="4" t="str">
        <f>VLOOKUP(Table_Neonatal5[[#This Row],[Phototherapy]],Table_YesNo8[],2,FALSE)</f>
        <v>Non</v>
      </c>
      <c r="FR74" s="3">
        <f>DATE(2000+Table_Neonatal5[[#This Row],[AdmitYear]],Table_Neonatal5[[#This Row],[AdmitMonth]],Table_Neonatal5[[#This Row],[AdmitDay]])</f>
        <v>42670</v>
      </c>
    </row>
    <row r="75" spans="1:174" x14ac:dyDescent="0.25">
      <c r="A75" t="s">
        <v>281</v>
      </c>
      <c r="B75" s="1">
        <v>0.375</v>
      </c>
      <c r="C75" t="s">
        <v>185</v>
      </c>
      <c r="D75">
        <v>10</v>
      </c>
      <c r="E75">
        <v>11</v>
      </c>
      <c r="F75">
        <v>16</v>
      </c>
      <c r="G75">
        <v>0</v>
      </c>
      <c r="H75">
        <v>10</v>
      </c>
      <c r="I75">
        <v>11</v>
      </c>
      <c r="J75">
        <v>16</v>
      </c>
      <c r="K75">
        <v>0</v>
      </c>
      <c r="L75">
        <v>0</v>
      </c>
      <c r="M75">
        <v>0</v>
      </c>
      <c r="N75">
        <v>350</v>
      </c>
      <c r="O75">
        <v>0</v>
      </c>
      <c r="P75">
        <v>1</v>
      </c>
      <c r="Q75">
        <v>21</v>
      </c>
      <c r="R75">
        <v>0</v>
      </c>
      <c r="T75" s="2">
        <v>0.1</v>
      </c>
      <c r="U75">
        <v>0</v>
      </c>
      <c r="V75">
        <v>0</v>
      </c>
      <c r="W75">
        <v>0</v>
      </c>
      <c r="X75">
        <v>1</v>
      </c>
      <c r="Y75">
        <v>0</v>
      </c>
      <c r="AA75">
        <v>2</v>
      </c>
      <c r="AB75">
        <v>0</v>
      </c>
      <c r="AD75">
        <v>10</v>
      </c>
      <c r="AE75">
        <v>11</v>
      </c>
      <c r="AF75">
        <v>16</v>
      </c>
      <c r="AG75">
        <v>0</v>
      </c>
      <c r="AH75">
        <v>0</v>
      </c>
      <c r="AI75">
        <v>0</v>
      </c>
      <c r="AJ75">
        <v>4</v>
      </c>
      <c r="AK75">
        <v>350</v>
      </c>
      <c r="AL75">
        <v>0</v>
      </c>
      <c r="AM75">
        <v>8</v>
      </c>
      <c r="AN75" s="2">
        <v>0.1</v>
      </c>
      <c r="AO75">
        <v>0</v>
      </c>
      <c r="AP75">
        <v>10</v>
      </c>
      <c r="AQ75">
        <v>11</v>
      </c>
      <c r="AR75">
        <v>16</v>
      </c>
      <c r="AS75">
        <v>0</v>
      </c>
      <c r="AT75">
        <v>0</v>
      </c>
      <c r="AU75" s="1"/>
      <c r="AV75">
        <v>0</v>
      </c>
      <c r="AX75">
        <v>0</v>
      </c>
      <c r="AZ75">
        <v>0</v>
      </c>
      <c r="BA75">
        <v>1</v>
      </c>
      <c r="BC75">
        <v>10</v>
      </c>
      <c r="BD75">
        <v>11</v>
      </c>
      <c r="BE75">
        <v>16</v>
      </c>
      <c r="BF75">
        <v>0</v>
      </c>
      <c r="BG75" s="2">
        <v>8.3333333333333329E-2</v>
      </c>
      <c r="BH75">
        <v>0</v>
      </c>
      <c r="BI75">
        <v>10</v>
      </c>
      <c r="BJ75">
        <v>11</v>
      </c>
      <c r="BK75">
        <v>16</v>
      </c>
      <c r="BL75">
        <v>0</v>
      </c>
      <c r="BM75" s="1">
        <v>0.58333333333333337</v>
      </c>
      <c r="BN75">
        <v>0</v>
      </c>
      <c r="BP75" s="3"/>
      <c r="BQ75">
        <v>0</v>
      </c>
      <c r="BR75" s="3"/>
      <c r="BS75">
        <v>0</v>
      </c>
      <c r="BT75">
        <v>1</v>
      </c>
      <c r="BU75">
        <v>0</v>
      </c>
      <c r="DZ75">
        <v>0</v>
      </c>
      <c r="ED75">
        <v>0</v>
      </c>
      <c r="EM75">
        <v>0</v>
      </c>
      <c r="ES75">
        <v>0</v>
      </c>
      <c r="ET75">
        <v>0</v>
      </c>
      <c r="EV75" t="s">
        <v>189</v>
      </c>
      <c r="EW75">
        <v>12</v>
      </c>
      <c r="EX75">
        <v>12</v>
      </c>
      <c r="EY75">
        <v>16</v>
      </c>
      <c r="EZ75" s="1">
        <v>0.37916666666666665</v>
      </c>
      <c r="FA75" t="str">
        <f>VLOOKUP(Table_Neonatal5[[#This Row],[Gender]],Table_Gender2[],2,FALSE)</f>
        <v>masculin</v>
      </c>
      <c r="FB75" t="e">
        <f>VLOOKUP(Table_Neonatal5[[#This Row],[PretermBy]],Table_PretermBy7[],2,FALSE)</f>
        <v>#N/A</v>
      </c>
      <c r="FC75" t="str">
        <f>VLOOKUP(Table_Neonatal5[[#This Row],[Diagnosis1]],Table_diagnosis[],2,FALSE)</f>
        <v>Prematurite</v>
      </c>
      <c r="FD75" t="str">
        <f>VLOOKUP(Table_Neonatal5[[#This Row],[Diagnosis2]],Table_diagnosis[],2,FALSE)</f>
        <v>Bas poids de naissance</v>
      </c>
      <c r="FE75" s="4" t="str">
        <f>VLOOKUP(Table_Neonatal5[[#This Row],[DischargeLoc]],Table_DischargeLoc1[],2,FALSE)</f>
        <v>decede</v>
      </c>
      <c r="FF75" s="4" t="str">
        <f>VLOOKUP(Table_Neonatal5[[#This Row],[AdmissionTempLow]],Table_YesNo8[],2,FALSE)</f>
        <v>Non</v>
      </c>
      <c r="FG75" s="4" t="str">
        <f>VLOOKUP(Table_Neonatal5[[#This Row],[BirthWeightLow]],Table_YesNo8[],2,FALSE)</f>
        <v>Non</v>
      </c>
      <c r="FH75" s="4" t="str">
        <f>VLOOKUP(Table_Neonatal5[[#This Row],[GestationalAgeLow]],Table_YesNo8[],2,FALSE)</f>
        <v>Non</v>
      </c>
      <c r="FI75" s="4" t="str">
        <f>VLOOKUP(Table_Neonatal5[[#This Row],[MethRx]],Table_YesNo8[],2,FALSE)</f>
        <v>Non</v>
      </c>
      <c r="FJ75" s="4" t="str">
        <f>VLOOKUP(Table_Neonatal5[[#This Row],[OxygenTherapy]],Table_YesNo8[],2,FALSE)</f>
        <v>Oui</v>
      </c>
      <c r="FK75" s="4" t="e">
        <f>VLOOKUP(Table_Neonatal5[[#This Row],[OxygenMethod]],Table_OxygenMethod6[],2,FALSE)</f>
        <v>#N/A</v>
      </c>
      <c r="FL75" s="4" t="str">
        <f>VLOOKUP(Table_Neonatal5[[#This Row],[BloodSugarLow]],Table_YesNo8[],2,FALSE)</f>
        <v>Non</v>
      </c>
      <c r="FM75" s="4" t="str">
        <f>VLOOKUP(Table_Neonatal5[[#This Row],[AdmittedFirst48]],Table_YesNo8[],2,FALSE)</f>
        <v>Oui</v>
      </c>
      <c r="FN75" s="4" t="str">
        <f>VLOOKUP(Table_Neonatal5[[#This Row],[Remained2weeks]],Table_YesNo8[],2,FALSE)</f>
        <v>Non</v>
      </c>
      <c r="FO75" s="4" t="str">
        <f>VLOOKUP(Table_Neonatal5[[#This Row],[Antibiotics]],Table_YesNo8[],2,FALSE)</f>
        <v>Non</v>
      </c>
      <c r="FP75" s="4" t="str">
        <f>VLOOKUP(Table_Neonatal5[[#This Row],[BilirubinMeas]],Table_YesNo8[],2,FALSE)</f>
        <v>Non</v>
      </c>
      <c r="FQ75" s="4" t="str">
        <f>VLOOKUP(Table_Neonatal5[[#This Row],[Phototherapy]],Table_YesNo8[],2,FALSE)</f>
        <v>Non</v>
      </c>
      <c r="FR75" s="3">
        <f>DATE(2000+Table_Neonatal5[[#This Row],[AdmitYear]],Table_Neonatal5[[#This Row],[AdmitMonth]],Table_Neonatal5[[#This Row],[AdmitDay]])</f>
        <v>42684</v>
      </c>
    </row>
    <row r="76" spans="1:174" x14ac:dyDescent="0.25">
      <c r="A76" t="s">
        <v>282</v>
      </c>
      <c r="B76" s="1">
        <v>0.12152777777777778</v>
      </c>
      <c r="C76" t="s">
        <v>185</v>
      </c>
      <c r="D76">
        <v>15</v>
      </c>
      <c r="E76">
        <v>1</v>
      </c>
      <c r="F76">
        <v>17</v>
      </c>
      <c r="G76">
        <v>0</v>
      </c>
      <c r="H76">
        <v>15</v>
      </c>
      <c r="I76">
        <v>1</v>
      </c>
      <c r="J76">
        <v>17</v>
      </c>
      <c r="K76">
        <v>0</v>
      </c>
      <c r="L76">
        <v>0</v>
      </c>
      <c r="M76">
        <v>0</v>
      </c>
      <c r="N76">
        <v>1800</v>
      </c>
      <c r="O76">
        <v>0</v>
      </c>
      <c r="P76">
        <v>1</v>
      </c>
      <c r="R76">
        <v>0</v>
      </c>
      <c r="T76" s="2">
        <v>0.70833333333333337</v>
      </c>
      <c r="U76">
        <v>0</v>
      </c>
      <c r="V76">
        <v>0</v>
      </c>
      <c r="W76">
        <v>0</v>
      </c>
      <c r="X76">
        <v>1</v>
      </c>
      <c r="Y76">
        <v>0</v>
      </c>
      <c r="Z76" t="s">
        <v>3</v>
      </c>
      <c r="AA76">
        <v>3</v>
      </c>
      <c r="AB76">
        <v>0</v>
      </c>
      <c r="AD76">
        <v>30</v>
      </c>
      <c r="AE76">
        <v>1</v>
      </c>
      <c r="AF76">
        <v>17</v>
      </c>
      <c r="AG76">
        <v>0</v>
      </c>
      <c r="AH76">
        <v>15</v>
      </c>
      <c r="AI76">
        <v>0</v>
      </c>
      <c r="AJ76">
        <v>1</v>
      </c>
      <c r="AK76">
        <v>2050</v>
      </c>
      <c r="AL76">
        <v>0</v>
      </c>
      <c r="AM76">
        <v>16</v>
      </c>
      <c r="AN76" s="2">
        <v>0.70833333333333337</v>
      </c>
      <c r="AO76">
        <v>0</v>
      </c>
      <c r="AP76">
        <v>15</v>
      </c>
      <c r="AQ76">
        <v>1</v>
      </c>
      <c r="AR76">
        <v>17</v>
      </c>
      <c r="AS76">
        <v>0</v>
      </c>
      <c r="AT76">
        <v>0</v>
      </c>
      <c r="AU76" s="1"/>
      <c r="AV76">
        <v>0</v>
      </c>
      <c r="AX76">
        <v>0</v>
      </c>
      <c r="AZ76">
        <v>0</v>
      </c>
      <c r="BA76">
        <v>1</v>
      </c>
      <c r="BB76">
        <v>1</v>
      </c>
      <c r="BC76">
        <v>15</v>
      </c>
      <c r="BD76">
        <v>1</v>
      </c>
      <c r="BE76">
        <v>17</v>
      </c>
      <c r="BF76">
        <v>0</v>
      </c>
      <c r="BG76" s="2">
        <v>0.70833333333333337</v>
      </c>
      <c r="BH76">
        <v>0</v>
      </c>
      <c r="BI76">
        <v>16</v>
      </c>
      <c r="BJ76">
        <v>1</v>
      </c>
      <c r="BK76">
        <v>17</v>
      </c>
      <c r="BL76">
        <v>0</v>
      </c>
      <c r="BM76" s="1">
        <v>0.25</v>
      </c>
      <c r="BN76">
        <v>0</v>
      </c>
      <c r="BP76" s="3"/>
      <c r="BQ76">
        <v>0</v>
      </c>
      <c r="BR76" s="3"/>
      <c r="BS76">
        <v>0</v>
      </c>
      <c r="BT76">
        <v>1</v>
      </c>
      <c r="BU76">
        <v>1</v>
      </c>
      <c r="BV76">
        <v>15</v>
      </c>
      <c r="BW76">
        <v>1</v>
      </c>
      <c r="BX76">
        <v>17</v>
      </c>
      <c r="BY76">
        <v>1800</v>
      </c>
      <c r="BZ76">
        <v>16</v>
      </c>
      <c r="CA76">
        <v>1</v>
      </c>
      <c r="CB76">
        <v>17</v>
      </c>
      <c r="CC76">
        <v>1650</v>
      </c>
      <c r="CD76">
        <v>17</v>
      </c>
      <c r="CE76">
        <v>1</v>
      </c>
      <c r="CF76">
        <v>17</v>
      </c>
      <c r="CG76">
        <v>1650</v>
      </c>
      <c r="CH76">
        <v>18</v>
      </c>
      <c r="CI76">
        <v>1</v>
      </c>
      <c r="CJ76">
        <v>17</v>
      </c>
      <c r="CK76">
        <v>1650</v>
      </c>
      <c r="CL76">
        <v>19</v>
      </c>
      <c r="CM76">
        <v>1</v>
      </c>
      <c r="CN76">
        <v>17</v>
      </c>
      <c r="CO76">
        <v>1650</v>
      </c>
      <c r="CP76">
        <v>20</v>
      </c>
      <c r="CQ76">
        <v>1</v>
      </c>
      <c r="CR76">
        <v>17</v>
      </c>
      <c r="CS76">
        <v>1650</v>
      </c>
      <c r="CT76">
        <v>21</v>
      </c>
      <c r="CU76">
        <v>1</v>
      </c>
      <c r="CW76">
        <v>1700</v>
      </c>
      <c r="CX76">
        <v>22</v>
      </c>
      <c r="CY76">
        <v>1</v>
      </c>
      <c r="CZ76">
        <v>17</v>
      </c>
      <c r="DA76">
        <v>1800</v>
      </c>
      <c r="DB76">
        <v>23</v>
      </c>
      <c r="DC76">
        <v>1</v>
      </c>
      <c r="DD76">
        <v>17</v>
      </c>
      <c r="DE76">
        <v>1820</v>
      </c>
      <c r="DF76">
        <v>24</v>
      </c>
      <c r="DG76">
        <v>1</v>
      </c>
      <c r="DH76">
        <v>17</v>
      </c>
      <c r="DI76">
        <v>1800</v>
      </c>
      <c r="DJ76">
        <v>25</v>
      </c>
      <c r="DK76">
        <v>1</v>
      </c>
      <c r="DL76">
        <v>17</v>
      </c>
      <c r="DM76">
        <v>1850</v>
      </c>
      <c r="DN76">
        <v>26</v>
      </c>
      <c r="DO76">
        <v>1</v>
      </c>
      <c r="DP76">
        <v>17</v>
      </c>
      <c r="DQ76">
        <v>1950</v>
      </c>
      <c r="DZ76">
        <v>1</v>
      </c>
      <c r="EA76">
        <v>15</v>
      </c>
      <c r="EB76">
        <v>1</v>
      </c>
      <c r="EC76">
        <v>17</v>
      </c>
      <c r="ED76">
        <v>0</v>
      </c>
      <c r="EE76">
        <v>90</v>
      </c>
      <c r="EF76">
        <v>2</v>
      </c>
      <c r="EG76">
        <v>5.4</v>
      </c>
      <c r="EH76">
        <v>1</v>
      </c>
      <c r="EM76">
        <v>0</v>
      </c>
      <c r="ES76">
        <v>0</v>
      </c>
      <c r="ET76">
        <v>0</v>
      </c>
      <c r="EV76" t="s">
        <v>189</v>
      </c>
      <c r="EW76">
        <v>2</v>
      </c>
      <c r="EX76">
        <v>2</v>
      </c>
      <c r="EY76">
        <v>17</v>
      </c>
      <c r="EZ76" s="1">
        <v>0.12777777777777777</v>
      </c>
      <c r="FA76" t="str">
        <f>VLOOKUP(Table_Neonatal5[[#This Row],[Gender]],Table_Gender2[],2,FALSE)</f>
        <v>masculin</v>
      </c>
      <c r="FB76" t="e">
        <f>VLOOKUP(Table_Neonatal5[[#This Row],[PretermBy]],Table_PretermBy7[],2,FALSE)</f>
        <v>#N/A</v>
      </c>
      <c r="FC76" t="str">
        <f>VLOOKUP(Table_Neonatal5[[#This Row],[Diagnosis1]],Table_diagnosis[],2,FALSE)</f>
        <v>Prematurite</v>
      </c>
      <c r="FD76" t="str">
        <f>VLOOKUP(Table_Neonatal5[[#This Row],[Diagnosis2]],Table_diagnosis[],2,FALSE)</f>
        <v>Infection neonatale / septicimie neonatale</v>
      </c>
      <c r="FE76" s="4" t="str">
        <f>VLOOKUP(Table_Neonatal5[[#This Row],[DischargeLoc]],Table_DischargeLoc1[],2,FALSE)</f>
        <v>Sortie/maternite</v>
      </c>
      <c r="FF76" s="4" t="str">
        <f>VLOOKUP(Table_Neonatal5[[#This Row],[AdmissionTempLow]],Table_YesNo8[],2,FALSE)</f>
        <v>Non</v>
      </c>
      <c r="FG76" s="4" t="str">
        <f>VLOOKUP(Table_Neonatal5[[#This Row],[BirthWeightLow]],Table_YesNo8[],2,FALSE)</f>
        <v>Non</v>
      </c>
      <c r="FH76" s="4" t="str">
        <f>VLOOKUP(Table_Neonatal5[[#This Row],[GestationalAgeLow]],Table_YesNo8[],2,FALSE)</f>
        <v>Non</v>
      </c>
      <c r="FI76" s="4" t="str">
        <f>VLOOKUP(Table_Neonatal5[[#This Row],[MethRx]],Table_YesNo8[],2,FALSE)</f>
        <v>Non</v>
      </c>
      <c r="FJ76" s="4" t="str">
        <f>VLOOKUP(Table_Neonatal5[[#This Row],[OxygenTherapy]],Table_YesNo8[],2,FALSE)</f>
        <v>Oui</v>
      </c>
      <c r="FK76" s="4" t="str">
        <f>VLOOKUP(Table_Neonatal5[[#This Row],[OxygenMethod]],Table_OxygenMethod6[],2,FALSE)</f>
        <v>canule nasale/mask</v>
      </c>
      <c r="FL76" s="4" t="str">
        <f>VLOOKUP(Table_Neonatal5[[#This Row],[BloodSugarLow]],Table_YesNo8[],2,FALSE)</f>
        <v>Non</v>
      </c>
      <c r="FM76" s="4" t="str">
        <f>VLOOKUP(Table_Neonatal5[[#This Row],[AdmittedFirst48]],Table_YesNo8[],2,FALSE)</f>
        <v>Oui</v>
      </c>
      <c r="FN76" s="4" t="str">
        <f>VLOOKUP(Table_Neonatal5[[#This Row],[Remained2weeks]],Table_YesNo8[],2,FALSE)</f>
        <v>Oui</v>
      </c>
      <c r="FO76" s="4" t="str">
        <f>VLOOKUP(Table_Neonatal5[[#This Row],[Antibiotics]],Table_YesNo8[],2,FALSE)</f>
        <v>Oui</v>
      </c>
      <c r="FP76" s="4" t="str">
        <f>VLOOKUP(Table_Neonatal5[[#This Row],[BilirubinMeas]],Table_YesNo8[],2,FALSE)</f>
        <v>Non</v>
      </c>
      <c r="FQ76" s="4" t="str">
        <f>VLOOKUP(Table_Neonatal5[[#This Row],[Phototherapy]],Table_YesNo8[],2,FALSE)</f>
        <v>Non</v>
      </c>
      <c r="FR76" s="3">
        <f>DATE(2000+Table_Neonatal5[[#This Row],[AdmitYear]],Table_Neonatal5[[#This Row],[AdmitMonth]],Table_Neonatal5[[#This Row],[AdmitDay]])</f>
        <v>42750</v>
      </c>
    </row>
    <row r="77" spans="1:174" x14ac:dyDescent="0.25">
      <c r="A77" t="s">
        <v>283</v>
      </c>
      <c r="B77" s="1">
        <v>0.44236111111111109</v>
      </c>
      <c r="C77" t="s">
        <v>185</v>
      </c>
      <c r="D77">
        <v>10</v>
      </c>
      <c r="E77">
        <v>2</v>
      </c>
      <c r="F77">
        <v>17</v>
      </c>
      <c r="G77">
        <v>0</v>
      </c>
      <c r="H77">
        <v>4</v>
      </c>
      <c r="I77">
        <v>3</v>
      </c>
      <c r="J77">
        <v>17</v>
      </c>
      <c r="K77">
        <v>0</v>
      </c>
      <c r="L77">
        <v>0</v>
      </c>
      <c r="M77">
        <v>0</v>
      </c>
      <c r="N77">
        <v>3300</v>
      </c>
      <c r="O77">
        <v>0</v>
      </c>
      <c r="P77">
        <v>0</v>
      </c>
      <c r="R77">
        <v>0</v>
      </c>
      <c r="T77" s="2">
        <v>0.6875</v>
      </c>
      <c r="U77">
        <v>0</v>
      </c>
      <c r="V77">
        <v>24</v>
      </c>
      <c r="W77">
        <v>0</v>
      </c>
      <c r="X77">
        <v>3</v>
      </c>
      <c r="Y77">
        <v>0</v>
      </c>
      <c r="AB77">
        <v>1</v>
      </c>
      <c r="AD77">
        <v>13</v>
      </c>
      <c r="AE77">
        <v>3</v>
      </c>
      <c r="AF77">
        <v>17</v>
      </c>
      <c r="AG77">
        <v>0</v>
      </c>
      <c r="AH77">
        <v>31</v>
      </c>
      <c r="AI77">
        <v>0</v>
      </c>
      <c r="AJ77">
        <v>1</v>
      </c>
      <c r="AK77">
        <v>3800</v>
      </c>
      <c r="AL77">
        <v>0</v>
      </c>
      <c r="AM77">
        <v>17</v>
      </c>
      <c r="AN77" s="2">
        <v>0.6875</v>
      </c>
      <c r="AO77">
        <v>0</v>
      </c>
      <c r="AP77">
        <v>4</v>
      </c>
      <c r="AQ77">
        <v>3</v>
      </c>
      <c r="AR77">
        <v>17</v>
      </c>
      <c r="AS77">
        <v>0</v>
      </c>
      <c r="AT77">
        <v>0</v>
      </c>
      <c r="AU77" s="1"/>
      <c r="AV77">
        <v>0</v>
      </c>
      <c r="AX77">
        <v>0</v>
      </c>
      <c r="AZ77">
        <v>0</v>
      </c>
      <c r="BA77">
        <v>0</v>
      </c>
      <c r="BF77">
        <v>0</v>
      </c>
      <c r="BG77" s="2"/>
      <c r="BH77">
        <v>0</v>
      </c>
      <c r="BL77">
        <v>0</v>
      </c>
      <c r="BM77" s="1"/>
      <c r="BN77">
        <v>0</v>
      </c>
      <c r="BP77" s="3"/>
      <c r="BQ77">
        <v>0</v>
      </c>
      <c r="BR77" s="3"/>
      <c r="BS77">
        <v>0</v>
      </c>
      <c r="BT77">
        <v>0</v>
      </c>
      <c r="BU77">
        <v>0</v>
      </c>
      <c r="DZ77">
        <v>1</v>
      </c>
      <c r="EA77">
        <v>6</v>
      </c>
      <c r="EB77">
        <v>3</v>
      </c>
      <c r="EC77">
        <v>17</v>
      </c>
      <c r="ED77">
        <v>0</v>
      </c>
      <c r="EE77">
        <v>190</v>
      </c>
      <c r="EF77">
        <v>3</v>
      </c>
      <c r="EG77">
        <v>19</v>
      </c>
      <c r="EH77">
        <v>1</v>
      </c>
      <c r="EM77">
        <v>0</v>
      </c>
      <c r="ES77">
        <v>0</v>
      </c>
      <c r="ET77">
        <v>0</v>
      </c>
      <c r="EV77" t="s">
        <v>189</v>
      </c>
      <c r="EW77">
        <v>4</v>
      </c>
      <c r="EX77">
        <v>4</v>
      </c>
      <c r="EY77">
        <v>17</v>
      </c>
      <c r="EZ77" s="1">
        <v>0.4465277777777778</v>
      </c>
      <c r="FA77" t="str">
        <f>VLOOKUP(Table_Neonatal5[[#This Row],[Gender]],Table_Gender2[],2,FALSE)</f>
        <v>masculin</v>
      </c>
      <c r="FB77" t="e">
        <f>VLOOKUP(Table_Neonatal5[[#This Row],[PretermBy]],Table_PretermBy7[],2,FALSE)</f>
        <v>#N/A</v>
      </c>
      <c r="FC77" t="str">
        <f>VLOOKUP(Table_Neonatal5[[#This Row],[Diagnosis1]],Table_diagnosis[],2,FALSE)</f>
        <v>Infection neonatale / septicimie neonatale</v>
      </c>
      <c r="FD77" t="e">
        <f>VLOOKUP(Table_Neonatal5[[#This Row],[Diagnosis2]],Table_diagnosis[],2,FALSE)</f>
        <v>#N/A</v>
      </c>
      <c r="FE77" s="4" t="str">
        <f>VLOOKUP(Table_Neonatal5[[#This Row],[DischargeLoc]],Table_DischargeLoc1[],2,FALSE)</f>
        <v>Sortie/maternite</v>
      </c>
      <c r="FF77" s="4" t="str">
        <f>VLOOKUP(Table_Neonatal5[[#This Row],[AdmissionTempLow]],Table_YesNo8[],2,FALSE)</f>
        <v>Non</v>
      </c>
      <c r="FG77" s="4" t="str">
        <f>VLOOKUP(Table_Neonatal5[[#This Row],[BirthWeightLow]],Table_YesNo8[],2,FALSE)</f>
        <v>Non</v>
      </c>
      <c r="FH77" s="4" t="str">
        <f>VLOOKUP(Table_Neonatal5[[#This Row],[GestationalAgeLow]],Table_YesNo8[],2,FALSE)</f>
        <v>Non</v>
      </c>
      <c r="FI77" s="4" t="str">
        <f>VLOOKUP(Table_Neonatal5[[#This Row],[MethRx]],Table_YesNo8[],2,FALSE)</f>
        <v>Non</v>
      </c>
      <c r="FJ77" s="4" t="str">
        <f>VLOOKUP(Table_Neonatal5[[#This Row],[OxygenTherapy]],Table_YesNo8[],2,FALSE)</f>
        <v>Non</v>
      </c>
      <c r="FK77" s="4" t="e">
        <f>VLOOKUP(Table_Neonatal5[[#This Row],[OxygenMethod]],Table_OxygenMethod6[],2,FALSE)</f>
        <v>#N/A</v>
      </c>
      <c r="FL77" s="4" t="str">
        <f>VLOOKUP(Table_Neonatal5[[#This Row],[BloodSugarLow]],Table_YesNo8[],2,FALSE)</f>
        <v>Non</v>
      </c>
      <c r="FM77" s="4" t="str">
        <f>VLOOKUP(Table_Neonatal5[[#This Row],[AdmittedFirst48]],Table_YesNo8[],2,FALSE)</f>
        <v>Non</v>
      </c>
      <c r="FN77" s="4" t="str">
        <f>VLOOKUP(Table_Neonatal5[[#This Row],[Remained2weeks]],Table_YesNo8[],2,FALSE)</f>
        <v>Non</v>
      </c>
      <c r="FO77" s="4" t="str">
        <f>VLOOKUP(Table_Neonatal5[[#This Row],[Antibiotics]],Table_YesNo8[],2,FALSE)</f>
        <v>Oui</v>
      </c>
      <c r="FP77" s="4" t="str">
        <f>VLOOKUP(Table_Neonatal5[[#This Row],[BilirubinMeas]],Table_YesNo8[],2,FALSE)</f>
        <v>Non</v>
      </c>
      <c r="FQ77" s="4" t="str">
        <f>VLOOKUP(Table_Neonatal5[[#This Row],[Phototherapy]],Table_YesNo8[],2,FALSE)</f>
        <v>Non</v>
      </c>
      <c r="FR77" s="3">
        <f>DATE(2000+Table_Neonatal5[[#This Row],[AdmitYear]],Table_Neonatal5[[#This Row],[AdmitMonth]],Table_Neonatal5[[#This Row],[AdmitDay]])</f>
        <v>42798</v>
      </c>
    </row>
    <row r="78" spans="1:174" x14ac:dyDescent="0.25">
      <c r="A78" t="s">
        <v>284</v>
      </c>
      <c r="B78" s="1">
        <v>0.42152777777777778</v>
      </c>
      <c r="C78" t="s">
        <v>185</v>
      </c>
      <c r="D78">
        <v>14</v>
      </c>
      <c r="E78">
        <v>9</v>
      </c>
      <c r="F78">
        <v>16</v>
      </c>
      <c r="G78">
        <v>0</v>
      </c>
      <c r="H78">
        <v>27</v>
      </c>
      <c r="I78">
        <v>9</v>
      </c>
      <c r="J78">
        <v>16</v>
      </c>
      <c r="K78">
        <v>0</v>
      </c>
      <c r="L78">
        <v>1</v>
      </c>
      <c r="M78">
        <v>0</v>
      </c>
      <c r="N78">
        <v>2800</v>
      </c>
      <c r="O78">
        <v>0</v>
      </c>
      <c r="P78">
        <v>0</v>
      </c>
      <c r="R78">
        <v>0</v>
      </c>
      <c r="T78" s="2">
        <v>0.39583333333333331</v>
      </c>
      <c r="U78">
        <v>0</v>
      </c>
      <c r="V78">
        <v>13</v>
      </c>
      <c r="W78">
        <v>0</v>
      </c>
      <c r="X78">
        <v>12</v>
      </c>
      <c r="Y78">
        <v>0</v>
      </c>
      <c r="Z78" t="s">
        <v>285</v>
      </c>
      <c r="AB78">
        <v>1</v>
      </c>
      <c r="AD78">
        <v>2</v>
      </c>
      <c r="AE78">
        <v>10</v>
      </c>
      <c r="AF78">
        <v>16</v>
      </c>
      <c r="AG78">
        <v>0</v>
      </c>
      <c r="AH78">
        <v>18</v>
      </c>
      <c r="AI78">
        <v>0</v>
      </c>
      <c r="AJ78">
        <v>1</v>
      </c>
      <c r="AK78">
        <v>3300</v>
      </c>
      <c r="AL78">
        <v>0</v>
      </c>
      <c r="AM78">
        <v>17</v>
      </c>
      <c r="AN78" s="2">
        <v>0.39583333333333331</v>
      </c>
      <c r="AO78">
        <v>0</v>
      </c>
      <c r="AP78">
        <v>17</v>
      </c>
      <c r="AQ78">
        <v>9</v>
      </c>
      <c r="AR78">
        <v>16</v>
      </c>
      <c r="AS78">
        <v>0</v>
      </c>
      <c r="AT78">
        <v>0</v>
      </c>
      <c r="AU78" s="1"/>
      <c r="AV78">
        <v>0</v>
      </c>
      <c r="AX78">
        <v>0</v>
      </c>
      <c r="AZ78">
        <v>0</v>
      </c>
      <c r="BA78">
        <v>0</v>
      </c>
      <c r="BF78">
        <v>0</v>
      </c>
      <c r="BG78" s="2"/>
      <c r="BH78">
        <v>0</v>
      </c>
      <c r="BL78">
        <v>0</v>
      </c>
      <c r="BM78" s="1"/>
      <c r="BN78">
        <v>0</v>
      </c>
      <c r="BP78" s="3"/>
      <c r="BQ78">
        <v>0</v>
      </c>
      <c r="BR78" s="3"/>
      <c r="BS78">
        <v>0</v>
      </c>
      <c r="BT78">
        <v>0</v>
      </c>
      <c r="BU78">
        <v>0</v>
      </c>
      <c r="DZ78">
        <v>0</v>
      </c>
      <c r="ED78">
        <v>0</v>
      </c>
      <c r="EM78">
        <v>0</v>
      </c>
      <c r="ES78">
        <v>0</v>
      </c>
      <c r="ET78">
        <v>0</v>
      </c>
      <c r="EV78" t="s">
        <v>189</v>
      </c>
      <c r="EW78">
        <v>11</v>
      </c>
      <c r="EX78">
        <v>11</v>
      </c>
      <c r="EY78">
        <v>16</v>
      </c>
      <c r="EZ78" s="1">
        <v>0.42569444444444443</v>
      </c>
      <c r="FA78" t="str">
        <f>VLOOKUP(Table_Neonatal5[[#This Row],[Gender]],Table_Gender2[],2,FALSE)</f>
        <v>feminin</v>
      </c>
      <c r="FB78" t="e">
        <f>VLOOKUP(Table_Neonatal5[[#This Row],[PretermBy]],Table_PretermBy7[],2,FALSE)</f>
        <v>#N/A</v>
      </c>
      <c r="FC78" t="str">
        <f>VLOOKUP(Table_Neonatal5[[#This Row],[Diagnosis1]],Table_diagnosis[],2,FALSE)</f>
        <v>Autre diagnostic</v>
      </c>
      <c r="FD78" t="e">
        <f>VLOOKUP(Table_Neonatal5[[#This Row],[Diagnosis2]],Table_diagnosis[],2,FALSE)</f>
        <v>#N/A</v>
      </c>
      <c r="FE78" s="4" t="str">
        <f>VLOOKUP(Table_Neonatal5[[#This Row],[DischargeLoc]],Table_DischargeLoc1[],2,FALSE)</f>
        <v>Sortie/maternite</v>
      </c>
      <c r="FF78" s="4" t="str">
        <f>VLOOKUP(Table_Neonatal5[[#This Row],[AdmissionTempLow]],Table_YesNo8[],2,FALSE)</f>
        <v>Non</v>
      </c>
      <c r="FG78" s="4" t="str">
        <f>VLOOKUP(Table_Neonatal5[[#This Row],[BirthWeightLow]],Table_YesNo8[],2,FALSE)</f>
        <v>Non</v>
      </c>
      <c r="FH78" s="4" t="str">
        <f>VLOOKUP(Table_Neonatal5[[#This Row],[GestationalAgeLow]],Table_YesNo8[],2,FALSE)</f>
        <v>Non</v>
      </c>
      <c r="FI78" s="4" t="str">
        <f>VLOOKUP(Table_Neonatal5[[#This Row],[MethRx]],Table_YesNo8[],2,FALSE)</f>
        <v>Non</v>
      </c>
      <c r="FJ78" s="4" t="str">
        <f>VLOOKUP(Table_Neonatal5[[#This Row],[OxygenTherapy]],Table_YesNo8[],2,FALSE)</f>
        <v>Non</v>
      </c>
      <c r="FK78" s="4" t="e">
        <f>VLOOKUP(Table_Neonatal5[[#This Row],[OxygenMethod]],Table_OxygenMethod6[],2,FALSE)</f>
        <v>#N/A</v>
      </c>
      <c r="FL78" s="4" t="str">
        <f>VLOOKUP(Table_Neonatal5[[#This Row],[BloodSugarLow]],Table_YesNo8[],2,FALSE)</f>
        <v>Non</v>
      </c>
      <c r="FM78" s="4" t="str">
        <f>VLOOKUP(Table_Neonatal5[[#This Row],[AdmittedFirst48]],Table_YesNo8[],2,FALSE)</f>
        <v>Non</v>
      </c>
      <c r="FN78" s="4" t="str">
        <f>VLOOKUP(Table_Neonatal5[[#This Row],[Remained2weeks]],Table_YesNo8[],2,FALSE)</f>
        <v>Non</v>
      </c>
      <c r="FO78" s="4" t="str">
        <f>VLOOKUP(Table_Neonatal5[[#This Row],[Antibiotics]],Table_YesNo8[],2,FALSE)</f>
        <v>Non</v>
      </c>
      <c r="FP78" s="4" t="str">
        <f>VLOOKUP(Table_Neonatal5[[#This Row],[BilirubinMeas]],Table_YesNo8[],2,FALSE)</f>
        <v>Non</v>
      </c>
      <c r="FQ78" s="4" t="str">
        <f>VLOOKUP(Table_Neonatal5[[#This Row],[Phototherapy]],Table_YesNo8[],2,FALSE)</f>
        <v>Non</v>
      </c>
      <c r="FR78" s="3">
        <f>DATE(2000+Table_Neonatal5[[#This Row],[AdmitYear]],Table_Neonatal5[[#This Row],[AdmitMonth]],Table_Neonatal5[[#This Row],[AdmitDay]])</f>
        <v>42640</v>
      </c>
    </row>
    <row r="79" spans="1:174" x14ac:dyDescent="0.25">
      <c r="A79" t="s">
        <v>286</v>
      </c>
      <c r="B79" s="1">
        <v>8.7499999999999994E-2</v>
      </c>
      <c r="C79" t="s">
        <v>185</v>
      </c>
      <c r="D79">
        <v>16</v>
      </c>
      <c r="E79">
        <v>12</v>
      </c>
      <c r="F79">
        <v>17</v>
      </c>
      <c r="G79">
        <v>0</v>
      </c>
      <c r="H79">
        <v>10</v>
      </c>
      <c r="I79">
        <v>1</v>
      </c>
      <c r="J79">
        <v>17</v>
      </c>
      <c r="K79">
        <v>0</v>
      </c>
      <c r="L79">
        <v>0</v>
      </c>
      <c r="M79">
        <v>0</v>
      </c>
      <c r="N79">
        <v>2500</v>
      </c>
      <c r="O79">
        <v>0</v>
      </c>
      <c r="P79">
        <v>0</v>
      </c>
      <c r="R79">
        <v>0</v>
      </c>
      <c r="T79" s="2">
        <v>0.30902777777777779</v>
      </c>
      <c r="U79">
        <v>0</v>
      </c>
      <c r="V79">
        <v>25</v>
      </c>
      <c r="W79">
        <v>0</v>
      </c>
      <c r="X79">
        <v>3</v>
      </c>
      <c r="Y79">
        <v>0</v>
      </c>
      <c r="AA79">
        <v>4</v>
      </c>
      <c r="AB79">
        <v>0</v>
      </c>
      <c r="AD79">
        <v>18</v>
      </c>
      <c r="AE79">
        <v>1</v>
      </c>
      <c r="AF79">
        <v>17</v>
      </c>
      <c r="AG79">
        <v>0</v>
      </c>
      <c r="AH79">
        <v>33</v>
      </c>
      <c r="AI79">
        <v>0</v>
      </c>
      <c r="AJ79">
        <v>1</v>
      </c>
      <c r="AK79">
        <v>3650</v>
      </c>
      <c r="AL79">
        <v>0</v>
      </c>
      <c r="AM79">
        <v>17</v>
      </c>
      <c r="AN79" s="2">
        <v>0.30902777777777779</v>
      </c>
      <c r="AO79">
        <v>0</v>
      </c>
      <c r="AP79">
        <v>10</v>
      </c>
      <c r="AQ79">
        <v>1</v>
      </c>
      <c r="AR79">
        <v>17</v>
      </c>
      <c r="AS79">
        <v>0</v>
      </c>
      <c r="AT79">
        <v>0</v>
      </c>
      <c r="AU79" s="1"/>
      <c r="AV79">
        <v>0</v>
      </c>
      <c r="AX79">
        <v>0</v>
      </c>
      <c r="AZ79">
        <v>0</v>
      </c>
      <c r="BA79">
        <v>1</v>
      </c>
      <c r="BC79">
        <v>10</v>
      </c>
      <c r="BD79">
        <v>1</v>
      </c>
      <c r="BE79">
        <v>17</v>
      </c>
      <c r="BF79">
        <v>0</v>
      </c>
      <c r="BG79" s="2">
        <v>0.375</v>
      </c>
      <c r="BH79">
        <v>0</v>
      </c>
      <c r="BI79">
        <v>16</v>
      </c>
      <c r="BJ79">
        <v>1</v>
      </c>
      <c r="BK79">
        <v>17</v>
      </c>
      <c r="BL79">
        <v>0</v>
      </c>
      <c r="BM79" s="1">
        <v>0.5</v>
      </c>
      <c r="BN79">
        <v>0</v>
      </c>
      <c r="BO79">
        <v>0</v>
      </c>
      <c r="BP79" s="3"/>
      <c r="BQ79">
        <v>0</v>
      </c>
      <c r="BR79" s="3"/>
      <c r="BS79">
        <v>0</v>
      </c>
      <c r="BT79">
        <v>1</v>
      </c>
      <c r="BU79">
        <v>0</v>
      </c>
      <c r="DZ79">
        <v>1</v>
      </c>
      <c r="EA79">
        <v>10</v>
      </c>
      <c r="EB79">
        <v>1</v>
      </c>
      <c r="EC79">
        <v>17</v>
      </c>
      <c r="ED79">
        <v>0</v>
      </c>
      <c r="EE79">
        <v>155</v>
      </c>
      <c r="EF79">
        <v>3</v>
      </c>
      <c r="EG79">
        <v>15.5</v>
      </c>
      <c r="EH79">
        <v>1</v>
      </c>
      <c r="EI79">
        <v>155</v>
      </c>
      <c r="EJ79">
        <v>1</v>
      </c>
      <c r="EM79">
        <v>0</v>
      </c>
      <c r="ES79">
        <v>0</v>
      </c>
      <c r="ET79">
        <v>0</v>
      </c>
      <c r="EV79" t="s">
        <v>189</v>
      </c>
      <c r="EW79">
        <v>2</v>
      </c>
      <c r="EX79">
        <v>2</v>
      </c>
      <c r="EY79">
        <v>17</v>
      </c>
      <c r="EZ79" s="1">
        <v>9.166666666666666E-2</v>
      </c>
      <c r="FA79" t="str">
        <f>VLOOKUP(Table_Neonatal5[[#This Row],[Gender]],Table_Gender2[],2,FALSE)</f>
        <v>masculin</v>
      </c>
      <c r="FB79" t="e">
        <f>VLOOKUP(Table_Neonatal5[[#This Row],[PretermBy]],Table_PretermBy7[],2,FALSE)</f>
        <v>#N/A</v>
      </c>
      <c r="FC79" t="str">
        <f>VLOOKUP(Table_Neonatal5[[#This Row],[Diagnosis1]],Table_diagnosis[],2,FALSE)</f>
        <v>Infection neonatale / septicimie neonatale</v>
      </c>
      <c r="FD79" t="str">
        <f>VLOOKUP(Table_Neonatal5[[#This Row],[Diagnosis2]],Table_diagnosis[],2,FALSE)</f>
        <v>Detresse respiratoire</v>
      </c>
      <c r="FE79" s="4" t="str">
        <f>VLOOKUP(Table_Neonatal5[[#This Row],[DischargeLoc]],Table_DischargeLoc1[],2,FALSE)</f>
        <v>Sortie/maternite</v>
      </c>
      <c r="FF79" s="4" t="str">
        <f>VLOOKUP(Table_Neonatal5[[#This Row],[AdmissionTempLow]],Table_YesNo8[],2,FALSE)</f>
        <v>Non</v>
      </c>
      <c r="FG79" s="4" t="str">
        <f>VLOOKUP(Table_Neonatal5[[#This Row],[BirthWeightLow]],Table_YesNo8[],2,FALSE)</f>
        <v>Non</v>
      </c>
      <c r="FH79" s="4" t="str">
        <f>VLOOKUP(Table_Neonatal5[[#This Row],[GestationalAgeLow]],Table_YesNo8[],2,FALSE)</f>
        <v>Non</v>
      </c>
      <c r="FI79" s="4" t="str">
        <f>VLOOKUP(Table_Neonatal5[[#This Row],[MethRx]],Table_YesNo8[],2,FALSE)</f>
        <v>Non</v>
      </c>
      <c r="FJ79" s="4" t="str">
        <f>VLOOKUP(Table_Neonatal5[[#This Row],[OxygenTherapy]],Table_YesNo8[],2,FALSE)</f>
        <v>Oui</v>
      </c>
      <c r="FK79" s="4" t="e">
        <f>VLOOKUP(Table_Neonatal5[[#This Row],[OxygenMethod]],Table_OxygenMethod6[],2,FALSE)</f>
        <v>#N/A</v>
      </c>
      <c r="FL79" s="4" t="str">
        <f>VLOOKUP(Table_Neonatal5[[#This Row],[BloodSugarLow]],Table_YesNo8[],2,FALSE)</f>
        <v>Non</v>
      </c>
      <c r="FM79" s="4" t="str">
        <f>VLOOKUP(Table_Neonatal5[[#This Row],[AdmittedFirst48]],Table_YesNo8[],2,FALSE)</f>
        <v>Oui</v>
      </c>
      <c r="FN79" s="4" t="str">
        <f>VLOOKUP(Table_Neonatal5[[#This Row],[Remained2weeks]],Table_YesNo8[],2,FALSE)</f>
        <v>Non</v>
      </c>
      <c r="FO79" s="4" t="str">
        <f>VLOOKUP(Table_Neonatal5[[#This Row],[Antibiotics]],Table_YesNo8[],2,FALSE)</f>
        <v>Oui</v>
      </c>
      <c r="FP79" s="4" t="str">
        <f>VLOOKUP(Table_Neonatal5[[#This Row],[BilirubinMeas]],Table_YesNo8[],2,FALSE)</f>
        <v>Non</v>
      </c>
      <c r="FQ79" s="4" t="str">
        <f>VLOOKUP(Table_Neonatal5[[#This Row],[Phototherapy]],Table_YesNo8[],2,FALSE)</f>
        <v>Non</v>
      </c>
      <c r="FR79" s="3">
        <f>DATE(2000+Table_Neonatal5[[#This Row],[AdmitYear]],Table_Neonatal5[[#This Row],[AdmitMonth]],Table_Neonatal5[[#This Row],[AdmitDay]])</f>
        <v>42745</v>
      </c>
    </row>
    <row r="80" spans="1:174" x14ac:dyDescent="0.25">
      <c r="A80" t="s">
        <v>287</v>
      </c>
      <c r="B80" s="1">
        <v>0.39861111111111114</v>
      </c>
      <c r="C80" t="s">
        <v>185</v>
      </c>
      <c r="D80">
        <v>27</v>
      </c>
      <c r="E80">
        <v>2</v>
      </c>
      <c r="F80">
        <v>17</v>
      </c>
      <c r="G80">
        <v>0</v>
      </c>
      <c r="H80">
        <v>27</v>
      </c>
      <c r="I80">
        <v>2</v>
      </c>
      <c r="J80">
        <v>17</v>
      </c>
      <c r="K80">
        <v>0</v>
      </c>
      <c r="L80">
        <v>1</v>
      </c>
      <c r="M80">
        <v>0</v>
      </c>
      <c r="N80">
        <v>2300</v>
      </c>
      <c r="O80">
        <v>0</v>
      </c>
      <c r="P80">
        <v>0</v>
      </c>
      <c r="R80">
        <v>0</v>
      </c>
      <c r="T80" s="2">
        <v>0.625</v>
      </c>
      <c r="U80">
        <v>0</v>
      </c>
      <c r="V80">
        <v>0</v>
      </c>
      <c r="W80">
        <v>0</v>
      </c>
      <c r="X80">
        <v>3</v>
      </c>
      <c r="Y80">
        <v>0</v>
      </c>
      <c r="AB80">
        <v>0</v>
      </c>
      <c r="AD80">
        <v>28</v>
      </c>
      <c r="AE80">
        <v>2</v>
      </c>
      <c r="AF80">
        <v>17</v>
      </c>
      <c r="AG80">
        <v>0</v>
      </c>
      <c r="AH80">
        <v>1</v>
      </c>
      <c r="AI80">
        <v>0</v>
      </c>
      <c r="AJ80">
        <v>1</v>
      </c>
      <c r="AK80">
        <v>2200</v>
      </c>
      <c r="AL80">
        <v>0</v>
      </c>
      <c r="AM80">
        <v>8</v>
      </c>
      <c r="AN80" s="2">
        <v>0.6875</v>
      </c>
      <c r="AO80">
        <v>0</v>
      </c>
      <c r="AP80">
        <v>27</v>
      </c>
      <c r="AQ80">
        <v>2</v>
      </c>
      <c r="AR80">
        <v>17</v>
      </c>
      <c r="AS80">
        <v>0</v>
      </c>
      <c r="AT80">
        <v>0</v>
      </c>
      <c r="AU80" s="1"/>
      <c r="AV80">
        <v>0</v>
      </c>
      <c r="AX80">
        <v>0</v>
      </c>
      <c r="AZ80">
        <v>0</v>
      </c>
      <c r="BA80">
        <v>0</v>
      </c>
      <c r="BF80">
        <v>0</v>
      </c>
      <c r="BG80" s="2"/>
      <c r="BH80">
        <v>0</v>
      </c>
      <c r="BL80">
        <v>0</v>
      </c>
      <c r="BM80" s="1"/>
      <c r="BN80">
        <v>0</v>
      </c>
      <c r="BO80">
        <v>0</v>
      </c>
      <c r="BP80" s="3"/>
      <c r="BQ80">
        <v>0</v>
      </c>
      <c r="BR80" s="3"/>
      <c r="BS80">
        <v>0</v>
      </c>
      <c r="BT80">
        <v>1</v>
      </c>
      <c r="BU80">
        <v>0</v>
      </c>
      <c r="DZ80">
        <v>1</v>
      </c>
      <c r="EA80">
        <v>27</v>
      </c>
      <c r="EB80">
        <v>2</v>
      </c>
      <c r="EC80">
        <v>17</v>
      </c>
      <c r="ED80">
        <v>0</v>
      </c>
      <c r="EE80">
        <v>115</v>
      </c>
      <c r="EF80">
        <v>2</v>
      </c>
      <c r="EG80">
        <v>7</v>
      </c>
      <c r="EH80">
        <v>1</v>
      </c>
      <c r="EM80">
        <v>0</v>
      </c>
      <c r="ES80">
        <v>0</v>
      </c>
      <c r="ET80">
        <v>0</v>
      </c>
      <c r="EV80" t="s">
        <v>186</v>
      </c>
      <c r="EW80">
        <v>3</v>
      </c>
      <c r="EX80">
        <v>4</v>
      </c>
      <c r="EY80">
        <v>17</v>
      </c>
      <c r="EZ80" s="1">
        <v>0.40416666666666667</v>
      </c>
      <c r="FA80" t="str">
        <f>VLOOKUP(Table_Neonatal5[[#This Row],[Gender]],Table_Gender2[],2,FALSE)</f>
        <v>feminin</v>
      </c>
      <c r="FB80" t="e">
        <f>VLOOKUP(Table_Neonatal5[[#This Row],[PretermBy]],Table_PretermBy7[],2,FALSE)</f>
        <v>#N/A</v>
      </c>
      <c r="FC80" t="str">
        <f>VLOOKUP(Table_Neonatal5[[#This Row],[Diagnosis1]],Table_diagnosis[],2,FALSE)</f>
        <v>Infection neonatale / septicimie neonatale</v>
      </c>
      <c r="FD80" t="e">
        <f>VLOOKUP(Table_Neonatal5[[#This Row],[Diagnosis2]],Table_diagnosis[],2,FALSE)</f>
        <v>#N/A</v>
      </c>
      <c r="FE80" s="4" t="str">
        <f>VLOOKUP(Table_Neonatal5[[#This Row],[DischargeLoc]],Table_DischargeLoc1[],2,FALSE)</f>
        <v>Sortie/maternite</v>
      </c>
      <c r="FF80" s="4" t="str">
        <f>VLOOKUP(Table_Neonatal5[[#This Row],[AdmissionTempLow]],Table_YesNo8[],2,FALSE)</f>
        <v>Non</v>
      </c>
      <c r="FG80" s="4" t="str">
        <f>VLOOKUP(Table_Neonatal5[[#This Row],[BirthWeightLow]],Table_YesNo8[],2,FALSE)</f>
        <v>Non</v>
      </c>
      <c r="FH80" s="4" t="str">
        <f>VLOOKUP(Table_Neonatal5[[#This Row],[GestationalAgeLow]],Table_YesNo8[],2,FALSE)</f>
        <v>Non</v>
      </c>
      <c r="FI80" s="4" t="str">
        <f>VLOOKUP(Table_Neonatal5[[#This Row],[MethRx]],Table_YesNo8[],2,FALSE)</f>
        <v>Non</v>
      </c>
      <c r="FJ80" s="4" t="str">
        <f>VLOOKUP(Table_Neonatal5[[#This Row],[OxygenTherapy]],Table_YesNo8[],2,FALSE)</f>
        <v>Non</v>
      </c>
      <c r="FK80" s="4" t="e">
        <f>VLOOKUP(Table_Neonatal5[[#This Row],[OxygenMethod]],Table_OxygenMethod6[],2,FALSE)</f>
        <v>#N/A</v>
      </c>
      <c r="FL80" s="4" t="str">
        <f>VLOOKUP(Table_Neonatal5[[#This Row],[BloodSugarLow]],Table_YesNo8[],2,FALSE)</f>
        <v>Non</v>
      </c>
      <c r="FM80" s="4" t="str">
        <f>VLOOKUP(Table_Neonatal5[[#This Row],[AdmittedFirst48]],Table_YesNo8[],2,FALSE)</f>
        <v>Oui</v>
      </c>
      <c r="FN80" s="4" t="str">
        <f>VLOOKUP(Table_Neonatal5[[#This Row],[Remained2weeks]],Table_YesNo8[],2,FALSE)</f>
        <v>Non</v>
      </c>
      <c r="FO80" s="4" t="str">
        <f>VLOOKUP(Table_Neonatal5[[#This Row],[Antibiotics]],Table_YesNo8[],2,FALSE)</f>
        <v>Oui</v>
      </c>
      <c r="FP80" s="4" t="str">
        <f>VLOOKUP(Table_Neonatal5[[#This Row],[BilirubinMeas]],Table_YesNo8[],2,FALSE)</f>
        <v>Non</v>
      </c>
      <c r="FQ80" s="4" t="str">
        <f>VLOOKUP(Table_Neonatal5[[#This Row],[Phototherapy]],Table_YesNo8[],2,FALSE)</f>
        <v>Non</v>
      </c>
      <c r="FR80" s="3">
        <f>DATE(2000+Table_Neonatal5[[#This Row],[AdmitYear]],Table_Neonatal5[[#This Row],[AdmitMonth]],Table_Neonatal5[[#This Row],[AdmitDay]])</f>
        <v>42793</v>
      </c>
    </row>
    <row r="81" spans="1:174" x14ac:dyDescent="0.25">
      <c r="A81" t="s">
        <v>288</v>
      </c>
      <c r="B81" s="1">
        <v>0.3972222222222222</v>
      </c>
      <c r="C81" t="s">
        <v>185</v>
      </c>
      <c r="D81">
        <v>21</v>
      </c>
      <c r="E81">
        <v>9</v>
      </c>
      <c r="F81">
        <v>16</v>
      </c>
      <c r="G81">
        <v>0</v>
      </c>
      <c r="H81">
        <v>21</v>
      </c>
      <c r="I81">
        <v>9</v>
      </c>
      <c r="J81">
        <v>16</v>
      </c>
      <c r="K81">
        <v>0</v>
      </c>
      <c r="L81">
        <v>1</v>
      </c>
      <c r="M81">
        <v>0</v>
      </c>
      <c r="N81">
        <v>2000</v>
      </c>
      <c r="O81">
        <v>0</v>
      </c>
      <c r="P81">
        <v>1</v>
      </c>
      <c r="Q81">
        <v>36</v>
      </c>
      <c r="R81">
        <v>0</v>
      </c>
      <c r="T81" s="2">
        <v>0.88888888888888884</v>
      </c>
      <c r="U81">
        <v>0</v>
      </c>
      <c r="V81">
        <v>0</v>
      </c>
      <c r="W81">
        <v>0</v>
      </c>
      <c r="X81">
        <v>1</v>
      </c>
      <c r="Y81">
        <v>0</v>
      </c>
      <c r="Z81" t="s">
        <v>3</v>
      </c>
      <c r="AA81">
        <v>3</v>
      </c>
      <c r="AB81">
        <v>0</v>
      </c>
      <c r="AC81" t="s">
        <v>5</v>
      </c>
      <c r="AD81">
        <v>5</v>
      </c>
      <c r="AE81">
        <v>10</v>
      </c>
      <c r="AF81">
        <v>16</v>
      </c>
      <c r="AG81">
        <v>0</v>
      </c>
      <c r="AH81">
        <v>14</v>
      </c>
      <c r="AI81">
        <v>0</v>
      </c>
      <c r="AJ81">
        <v>1</v>
      </c>
      <c r="AK81">
        <v>2100</v>
      </c>
      <c r="AL81">
        <v>0</v>
      </c>
      <c r="AM81">
        <v>18</v>
      </c>
      <c r="AN81" s="2">
        <v>0.88888888888888884</v>
      </c>
      <c r="AO81">
        <v>0</v>
      </c>
      <c r="AP81">
        <v>21</v>
      </c>
      <c r="AQ81">
        <v>9</v>
      </c>
      <c r="AR81">
        <v>16</v>
      </c>
      <c r="AS81">
        <v>0</v>
      </c>
      <c r="AT81">
        <v>0</v>
      </c>
      <c r="AU81" s="1"/>
      <c r="AV81">
        <v>0</v>
      </c>
      <c r="AX81">
        <v>0</v>
      </c>
      <c r="AZ81">
        <v>0</v>
      </c>
      <c r="BA81">
        <v>1</v>
      </c>
      <c r="BF81">
        <v>0</v>
      </c>
      <c r="BG81" s="2"/>
      <c r="BH81">
        <v>0</v>
      </c>
      <c r="BL81">
        <v>0</v>
      </c>
      <c r="BM81" s="1"/>
      <c r="BN81">
        <v>0</v>
      </c>
      <c r="BP81" s="3"/>
      <c r="BQ81">
        <v>0</v>
      </c>
      <c r="BR81" s="3"/>
      <c r="BS81">
        <v>0</v>
      </c>
      <c r="BV81">
        <v>21</v>
      </c>
      <c r="BW81">
        <v>9</v>
      </c>
      <c r="BX81">
        <v>16</v>
      </c>
      <c r="BY81">
        <v>2000</v>
      </c>
      <c r="BZ81">
        <v>22</v>
      </c>
      <c r="CA81">
        <v>9</v>
      </c>
      <c r="CB81">
        <v>16</v>
      </c>
      <c r="CC81">
        <v>2000</v>
      </c>
      <c r="CD81">
        <v>23</v>
      </c>
      <c r="CE81">
        <v>9</v>
      </c>
      <c r="CF81">
        <v>16</v>
      </c>
      <c r="CG81">
        <v>1900</v>
      </c>
      <c r="CH81">
        <v>24</v>
      </c>
      <c r="CI81">
        <v>9</v>
      </c>
      <c r="CJ81">
        <v>16</v>
      </c>
      <c r="CK81">
        <v>1900</v>
      </c>
      <c r="CL81">
        <v>25</v>
      </c>
      <c r="CM81">
        <v>9</v>
      </c>
      <c r="CN81">
        <v>16</v>
      </c>
      <c r="CO81">
        <v>2000</v>
      </c>
      <c r="CP81">
        <v>26</v>
      </c>
      <c r="CQ81">
        <v>9</v>
      </c>
      <c r="CR81">
        <v>16</v>
      </c>
      <c r="CS81">
        <v>2000</v>
      </c>
      <c r="CT81">
        <v>27</v>
      </c>
      <c r="CU81">
        <v>9</v>
      </c>
      <c r="CW81">
        <v>2000</v>
      </c>
      <c r="CX81">
        <v>28</v>
      </c>
      <c r="CY81">
        <v>9</v>
      </c>
      <c r="CZ81">
        <v>16</v>
      </c>
      <c r="DA81">
        <v>2000</v>
      </c>
      <c r="DB81">
        <v>29</v>
      </c>
      <c r="DC81">
        <v>9</v>
      </c>
      <c r="DD81">
        <v>16</v>
      </c>
      <c r="DE81">
        <v>2000</v>
      </c>
      <c r="DF81">
        <v>30</v>
      </c>
      <c r="DG81">
        <v>9</v>
      </c>
      <c r="DH81">
        <v>16</v>
      </c>
      <c r="DI81">
        <v>1900</v>
      </c>
      <c r="DJ81">
        <v>1</v>
      </c>
      <c r="DK81">
        <v>10</v>
      </c>
      <c r="DL81">
        <v>16</v>
      </c>
      <c r="DM81">
        <v>2000</v>
      </c>
      <c r="DN81">
        <v>2</v>
      </c>
      <c r="DO81">
        <v>10</v>
      </c>
      <c r="DP81">
        <v>16</v>
      </c>
      <c r="DQ81">
        <v>2000</v>
      </c>
      <c r="DZ81">
        <v>1</v>
      </c>
      <c r="EA81">
        <v>21</v>
      </c>
      <c r="EB81">
        <v>9</v>
      </c>
      <c r="EC81">
        <v>16</v>
      </c>
      <c r="ED81">
        <v>0</v>
      </c>
      <c r="EE81">
        <v>100</v>
      </c>
      <c r="EF81">
        <v>2</v>
      </c>
      <c r="EG81">
        <v>6</v>
      </c>
      <c r="EH81">
        <v>1</v>
      </c>
      <c r="EM81">
        <v>1</v>
      </c>
      <c r="EO81">
        <v>15</v>
      </c>
      <c r="EP81">
        <v>25</v>
      </c>
      <c r="EQ81">
        <v>9</v>
      </c>
      <c r="ER81">
        <v>16</v>
      </c>
      <c r="ES81">
        <v>0</v>
      </c>
      <c r="ET81">
        <v>1</v>
      </c>
      <c r="EV81" t="s">
        <v>189</v>
      </c>
      <c r="EW81">
        <v>11</v>
      </c>
      <c r="EX81">
        <v>11</v>
      </c>
      <c r="EY81">
        <v>16</v>
      </c>
      <c r="EZ81" s="1">
        <v>0.40069444444444446</v>
      </c>
      <c r="FA81" t="str">
        <f>VLOOKUP(Table_Neonatal5[[#This Row],[Gender]],Table_Gender2[],2,FALSE)</f>
        <v>feminin</v>
      </c>
      <c r="FB81" t="e">
        <f>VLOOKUP(Table_Neonatal5[[#This Row],[PretermBy]],Table_PretermBy7[],2,FALSE)</f>
        <v>#N/A</v>
      </c>
      <c r="FC81" t="str">
        <f>VLOOKUP(Table_Neonatal5[[#This Row],[Diagnosis1]],Table_diagnosis[],2,FALSE)</f>
        <v>Prematurite</v>
      </c>
      <c r="FD81" t="str">
        <f>VLOOKUP(Table_Neonatal5[[#This Row],[Diagnosis2]],Table_diagnosis[],2,FALSE)</f>
        <v>Infection neonatale / septicimie neonatale</v>
      </c>
      <c r="FE81" s="4" t="str">
        <f>VLOOKUP(Table_Neonatal5[[#This Row],[DischargeLoc]],Table_DischargeLoc1[],2,FALSE)</f>
        <v>Sortie/maternite</v>
      </c>
      <c r="FF81" s="4" t="str">
        <f>VLOOKUP(Table_Neonatal5[[#This Row],[AdmissionTempLow]],Table_YesNo8[],2,FALSE)</f>
        <v>Non</v>
      </c>
      <c r="FG81" s="4" t="str">
        <f>VLOOKUP(Table_Neonatal5[[#This Row],[BirthWeightLow]],Table_YesNo8[],2,FALSE)</f>
        <v>Non</v>
      </c>
      <c r="FH81" s="4" t="str">
        <f>VLOOKUP(Table_Neonatal5[[#This Row],[GestationalAgeLow]],Table_YesNo8[],2,FALSE)</f>
        <v>Non</v>
      </c>
      <c r="FI81" s="4" t="str">
        <f>VLOOKUP(Table_Neonatal5[[#This Row],[MethRx]],Table_YesNo8[],2,FALSE)</f>
        <v>Non</v>
      </c>
      <c r="FJ81" s="4" t="str">
        <f>VLOOKUP(Table_Neonatal5[[#This Row],[OxygenTherapy]],Table_YesNo8[],2,FALSE)</f>
        <v>Oui</v>
      </c>
      <c r="FK81" s="4" t="e">
        <f>VLOOKUP(Table_Neonatal5[[#This Row],[OxygenMethod]],Table_OxygenMethod6[],2,FALSE)</f>
        <v>#N/A</v>
      </c>
      <c r="FL81" s="4" t="str">
        <f>VLOOKUP(Table_Neonatal5[[#This Row],[BloodSugarLow]],Table_YesNo8[],2,FALSE)</f>
        <v>Non</v>
      </c>
      <c r="FM81" s="4" t="str">
        <f>VLOOKUP(Table_Neonatal5[[#This Row],[AdmittedFirst48]],Table_YesNo8[],2,FALSE)</f>
        <v>Non</v>
      </c>
      <c r="FN81" s="4" t="str">
        <f>VLOOKUP(Table_Neonatal5[[#This Row],[Remained2weeks]],Table_YesNo8[],2,FALSE)</f>
        <v>Non</v>
      </c>
      <c r="FO81" s="4" t="str">
        <f>VLOOKUP(Table_Neonatal5[[#This Row],[Antibiotics]],Table_YesNo8[],2,FALSE)</f>
        <v>Oui</v>
      </c>
      <c r="FP81" s="4" t="str">
        <f>VLOOKUP(Table_Neonatal5[[#This Row],[BilirubinMeas]],Table_YesNo8[],2,FALSE)</f>
        <v>Oui</v>
      </c>
      <c r="FQ81" s="4" t="str">
        <f>VLOOKUP(Table_Neonatal5[[#This Row],[Phototherapy]],Table_YesNo8[],2,FALSE)</f>
        <v>Oui</v>
      </c>
      <c r="FR81" s="3">
        <f>DATE(2000+Table_Neonatal5[[#This Row],[AdmitYear]],Table_Neonatal5[[#This Row],[AdmitMonth]],Table_Neonatal5[[#This Row],[AdmitDay]])</f>
        <v>42634</v>
      </c>
    </row>
    <row r="82" spans="1:174" x14ac:dyDescent="0.25">
      <c r="A82" t="s">
        <v>289</v>
      </c>
      <c r="B82" s="1">
        <v>0.4375</v>
      </c>
      <c r="C82" t="s">
        <v>185</v>
      </c>
      <c r="D82">
        <v>2</v>
      </c>
      <c r="E82">
        <v>11</v>
      </c>
      <c r="F82">
        <v>16</v>
      </c>
      <c r="G82">
        <v>0</v>
      </c>
      <c r="H82">
        <v>12</v>
      </c>
      <c r="I82">
        <v>11</v>
      </c>
      <c r="J82">
        <v>16</v>
      </c>
      <c r="K82">
        <v>0</v>
      </c>
      <c r="L82">
        <v>0</v>
      </c>
      <c r="M82">
        <v>0</v>
      </c>
      <c r="N82">
        <v>2000</v>
      </c>
      <c r="O82">
        <v>0</v>
      </c>
      <c r="P82">
        <v>0</v>
      </c>
      <c r="R82">
        <v>0</v>
      </c>
      <c r="T82" s="2">
        <v>0.4513888888888889</v>
      </c>
      <c r="U82">
        <v>0</v>
      </c>
      <c r="V82">
        <v>14</v>
      </c>
      <c r="W82">
        <v>0</v>
      </c>
      <c r="X82">
        <v>3</v>
      </c>
      <c r="Y82">
        <v>0</v>
      </c>
      <c r="AB82">
        <v>1</v>
      </c>
      <c r="AD82">
        <v>18</v>
      </c>
      <c r="AE82">
        <v>11</v>
      </c>
      <c r="AF82">
        <v>16</v>
      </c>
      <c r="AG82">
        <v>0</v>
      </c>
      <c r="AH82">
        <v>18</v>
      </c>
      <c r="AI82">
        <v>0</v>
      </c>
      <c r="AJ82">
        <v>1</v>
      </c>
      <c r="AK82">
        <v>2250</v>
      </c>
      <c r="AL82">
        <v>0</v>
      </c>
      <c r="AM82">
        <v>17</v>
      </c>
      <c r="AN82" s="2">
        <v>0.4513888888888889</v>
      </c>
      <c r="AO82">
        <v>0</v>
      </c>
      <c r="AP82">
        <v>12</v>
      </c>
      <c r="AQ82">
        <v>11</v>
      </c>
      <c r="AR82">
        <v>16</v>
      </c>
      <c r="AS82">
        <v>0</v>
      </c>
      <c r="AT82">
        <v>0</v>
      </c>
      <c r="AU82" s="1"/>
      <c r="AV82">
        <v>0</v>
      </c>
      <c r="AX82">
        <v>0</v>
      </c>
      <c r="AZ82">
        <v>0</v>
      </c>
      <c r="BA82">
        <v>0</v>
      </c>
      <c r="BF82">
        <v>0</v>
      </c>
      <c r="BG82" s="2"/>
      <c r="BH82">
        <v>0</v>
      </c>
      <c r="BL82">
        <v>0</v>
      </c>
      <c r="BM82" s="1"/>
      <c r="BN82">
        <v>0</v>
      </c>
      <c r="BP82" s="3"/>
      <c r="BQ82">
        <v>0</v>
      </c>
      <c r="BR82" s="3"/>
      <c r="BS82">
        <v>0</v>
      </c>
      <c r="BT82">
        <v>1</v>
      </c>
      <c r="BU82">
        <v>0</v>
      </c>
      <c r="DZ82">
        <v>1</v>
      </c>
      <c r="EA82">
        <v>16</v>
      </c>
      <c r="EB82">
        <v>11</v>
      </c>
      <c r="EC82">
        <v>16</v>
      </c>
      <c r="ED82">
        <v>0</v>
      </c>
      <c r="EE82">
        <v>112.5</v>
      </c>
      <c r="EF82">
        <v>5</v>
      </c>
      <c r="EG82">
        <v>11</v>
      </c>
      <c r="EH82">
        <v>1</v>
      </c>
      <c r="EM82">
        <v>0</v>
      </c>
      <c r="ES82">
        <v>0</v>
      </c>
      <c r="ET82">
        <v>0</v>
      </c>
      <c r="EV82" t="s">
        <v>189</v>
      </c>
      <c r="EW82">
        <v>12</v>
      </c>
      <c r="EX82">
        <v>12</v>
      </c>
      <c r="EY82">
        <v>16</v>
      </c>
      <c r="EZ82" s="1">
        <v>0.44166666666666665</v>
      </c>
      <c r="FA82" t="str">
        <f>VLOOKUP(Table_Neonatal5[[#This Row],[Gender]],Table_Gender2[],2,FALSE)</f>
        <v>masculin</v>
      </c>
      <c r="FB82" t="e">
        <f>VLOOKUP(Table_Neonatal5[[#This Row],[PretermBy]],Table_PretermBy7[],2,FALSE)</f>
        <v>#N/A</v>
      </c>
      <c r="FC82" t="str">
        <f>VLOOKUP(Table_Neonatal5[[#This Row],[Diagnosis1]],Table_diagnosis[],2,FALSE)</f>
        <v>Infection neonatale / septicimie neonatale</v>
      </c>
      <c r="FD82" t="e">
        <f>VLOOKUP(Table_Neonatal5[[#This Row],[Diagnosis2]],Table_diagnosis[],2,FALSE)</f>
        <v>#N/A</v>
      </c>
      <c r="FE82" s="4" t="str">
        <f>VLOOKUP(Table_Neonatal5[[#This Row],[DischargeLoc]],Table_DischargeLoc1[],2,FALSE)</f>
        <v>Sortie/maternite</v>
      </c>
      <c r="FF82" s="4" t="str">
        <f>VLOOKUP(Table_Neonatal5[[#This Row],[AdmissionTempLow]],Table_YesNo8[],2,FALSE)</f>
        <v>Non</v>
      </c>
      <c r="FG82" s="4" t="str">
        <f>VLOOKUP(Table_Neonatal5[[#This Row],[BirthWeightLow]],Table_YesNo8[],2,FALSE)</f>
        <v>Non</v>
      </c>
      <c r="FH82" s="4" t="str">
        <f>VLOOKUP(Table_Neonatal5[[#This Row],[GestationalAgeLow]],Table_YesNo8[],2,FALSE)</f>
        <v>Non</v>
      </c>
      <c r="FI82" s="4" t="str">
        <f>VLOOKUP(Table_Neonatal5[[#This Row],[MethRx]],Table_YesNo8[],2,FALSE)</f>
        <v>Non</v>
      </c>
      <c r="FJ82" s="4" t="str">
        <f>VLOOKUP(Table_Neonatal5[[#This Row],[OxygenTherapy]],Table_YesNo8[],2,FALSE)</f>
        <v>Non</v>
      </c>
      <c r="FK82" s="4" t="e">
        <f>VLOOKUP(Table_Neonatal5[[#This Row],[OxygenMethod]],Table_OxygenMethod6[],2,FALSE)</f>
        <v>#N/A</v>
      </c>
      <c r="FL82" s="4" t="str">
        <f>VLOOKUP(Table_Neonatal5[[#This Row],[BloodSugarLow]],Table_YesNo8[],2,FALSE)</f>
        <v>Non</v>
      </c>
      <c r="FM82" s="4" t="str">
        <f>VLOOKUP(Table_Neonatal5[[#This Row],[AdmittedFirst48]],Table_YesNo8[],2,FALSE)</f>
        <v>Oui</v>
      </c>
      <c r="FN82" s="4" t="str">
        <f>VLOOKUP(Table_Neonatal5[[#This Row],[Remained2weeks]],Table_YesNo8[],2,FALSE)</f>
        <v>Non</v>
      </c>
      <c r="FO82" s="4" t="str">
        <f>VLOOKUP(Table_Neonatal5[[#This Row],[Antibiotics]],Table_YesNo8[],2,FALSE)</f>
        <v>Oui</v>
      </c>
      <c r="FP82" s="4" t="str">
        <f>VLOOKUP(Table_Neonatal5[[#This Row],[BilirubinMeas]],Table_YesNo8[],2,FALSE)</f>
        <v>Non</v>
      </c>
      <c r="FQ82" s="4" t="str">
        <f>VLOOKUP(Table_Neonatal5[[#This Row],[Phototherapy]],Table_YesNo8[],2,FALSE)</f>
        <v>Non</v>
      </c>
      <c r="FR82" s="3">
        <f>DATE(2000+Table_Neonatal5[[#This Row],[AdmitYear]],Table_Neonatal5[[#This Row],[AdmitMonth]],Table_Neonatal5[[#This Row],[AdmitDay]])</f>
        <v>42686</v>
      </c>
    </row>
    <row r="83" spans="1:174" x14ac:dyDescent="0.25">
      <c r="A83" t="s">
        <v>290</v>
      </c>
      <c r="B83" s="1">
        <v>0.33333333333333331</v>
      </c>
      <c r="C83" t="s">
        <v>185</v>
      </c>
      <c r="D83">
        <v>16</v>
      </c>
      <c r="E83">
        <v>12</v>
      </c>
      <c r="F83">
        <v>16</v>
      </c>
      <c r="G83">
        <v>0</v>
      </c>
      <c r="H83">
        <v>18</v>
      </c>
      <c r="I83">
        <v>12</v>
      </c>
      <c r="J83">
        <v>16</v>
      </c>
      <c r="K83">
        <v>0</v>
      </c>
      <c r="L83">
        <v>0</v>
      </c>
      <c r="M83">
        <v>0</v>
      </c>
      <c r="N83">
        <v>2450</v>
      </c>
      <c r="O83">
        <v>0</v>
      </c>
      <c r="P83">
        <v>0</v>
      </c>
      <c r="R83">
        <v>0</v>
      </c>
      <c r="T83" s="2">
        <v>0.88055555555555554</v>
      </c>
      <c r="U83">
        <v>0</v>
      </c>
      <c r="V83">
        <v>3</v>
      </c>
      <c r="W83">
        <v>0</v>
      </c>
      <c r="X83">
        <v>3</v>
      </c>
      <c r="Y83">
        <v>0</v>
      </c>
      <c r="AA83">
        <v>12</v>
      </c>
      <c r="AB83">
        <v>0</v>
      </c>
      <c r="AD83">
        <v>18</v>
      </c>
      <c r="AE83">
        <v>12</v>
      </c>
      <c r="AF83">
        <v>16</v>
      </c>
      <c r="AG83">
        <v>0</v>
      </c>
      <c r="AH83">
        <v>2</v>
      </c>
      <c r="AI83">
        <v>0</v>
      </c>
      <c r="AJ83">
        <v>4</v>
      </c>
      <c r="AK83">
        <v>2450</v>
      </c>
      <c r="AL83">
        <v>0</v>
      </c>
      <c r="AM83">
        <v>17</v>
      </c>
      <c r="AN83" s="2">
        <v>0.88055555555555554</v>
      </c>
      <c r="AO83">
        <v>0</v>
      </c>
      <c r="AP83">
        <v>18</v>
      </c>
      <c r="AQ83">
        <v>12</v>
      </c>
      <c r="AR83">
        <v>16</v>
      </c>
      <c r="AS83">
        <v>0</v>
      </c>
      <c r="AT83">
        <v>0</v>
      </c>
      <c r="AU83" s="1"/>
      <c r="AV83">
        <v>0</v>
      </c>
      <c r="AX83">
        <v>0</v>
      </c>
      <c r="AZ83">
        <v>0</v>
      </c>
      <c r="BA83">
        <v>1</v>
      </c>
      <c r="BB83">
        <v>1</v>
      </c>
      <c r="BC83">
        <v>18</v>
      </c>
      <c r="BD83">
        <v>12</v>
      </c>
      <c r="BE83">
        <v>16</v>
      </c>
      <c r="BF83">
        <v>0</v>
      </c>
      <c r="BG83" s="2">
        <v>0.39583333333333331</v>
      </c>
      <c r="BH83">
        <v>0</v>
      </c>
      <c r="BI83">
        <v>18</v>
      </c>
      <c r="BJ83">
        <v>12</v>
      </c>
      <c r="BK83">
        <v>16</v>
      </c>
      <c r="BL83">
        <v>0</v>
      </c>
      <c r="BM83" s="1">
        <v>0.82291666666666663</v>
      </c>
      <c r="BN83">
        <v>0</v>
      </c>
      <c r="BP83" s="3"/>
      <c r="BQ83">
        <v>0</v>
      </c>
      <c r="BR83" s="3"/>
      <c r="BS83">
        <v>0</v>
      </c>
      <c r="BT83">
        <v>1</v>
      </c>
      <c r="BU83">
        <v>0</v>
      </c>
      <c r="DZ83">
        <v>1</v>
      </c>
      <c r="EA83">
        <v>18</v>
      </c>
      <c r="EB83">
        <v>12</v>
      </c>
      <c r="EC83">
        <v>16</v>
      </c>
      <c r="ED83">
        <v>0</v>
      </c>
      <c r="EE83">
        <v>105</v>
      </c>
      <c r="EF83">
        <v>2</v>
      </c>
      <c r="EG83">
        <v>10.5</v>
      </c>
      <c r="EH83">
        <v>1</v>
      </c>
      <c r="EM83">
        <v>0</v>
      </c>
      <c r="ES83">
        <v>0</v>
      </c>
      <c r="ET83">
        <v>0</v>
      </c>
      <c r="EV83" t="s">
        <v>189</v>
      </c>
      <c r="EW83">
        <v>11</v>
      </c>
      <c r="EX83">
        <v>1</v>
      </c>
      <c r="EY83">
        <v>16</v>
      </c>
      <c r="EZ83" s="1">
        <v>0.33888888888888891</v>
      </c>
      <c r="FA83" t="str">
        <f>VLOOKUP(Table_Neonatal5[[#This Row],[Gender]],Table_Gender2[],2,FALSE)</f>
        <v>masculin</v>
      </c>
      <c r="FB83" t="e">
        <f>VLOOKUP(Table_Neonatal5[[#This Row],[PretermBy]],Table_PretermBy7[],2,FALSE)</f>
        <v>#N/A</v>
      </c>
      <c r="FC83" t="str">
        <f>VLOOKUP(Table_Neonatal5[[#This Row],[Diagnosis1]],Table_diagnosis[],2,FALSE)</f>
        <v>Infection neonatale / septicimie neonatale</v>
      </c>
      <c r="FD83" t="str">
        <f>VLOOKUP(Table_Neonatal5[[#This Row],[Diagnosis2]],Table_diagnosis[],2,FALSE)</f>
        <v>Autre diagnostic</v>
      </c>
      <c r="FE83" s="4" t="str">
        <f>VLOOKUP(Table_Neonatal5[[#This Row],[DischargeLoc]],Table_DischargeLoc1[],2,FALSE)</f>
        <v>decede</v>
      </c>
      <c r="FF83" s="4" t="str">
        <f>VLOOKUP(Table_Neonatal5[[#This Row],[AdmissionTempLow]],Table_YesNo8[],2,FALSE)</f>
        <v>Non</v>
      </c>
      <c r="FG83" s="4" t="str">
        <f>VLOOKUP(Table_Neonatal5[[#This Row],[BirthWeightLow]],Table_YesNo8[],2,FALSE)</f>
        <v>Non</v>
      </c>
      <c r="FH83" s="4" t="str">
        <f>VLOOKUP(Table_Neonatal5[[#This Row],[GestationalAgeLow]],Table_YesNo8[],2,FALSE)</f>
        <v>Non</v>
      </c>
      <c r="FI83" s="4" t="str">
        <f>VLOOKUP(Table_Neonatal5[[#This Row],[MethRx]],Table_YesNo8[],2,FALSE)</f>
        <v>Non</v>
      </c>
      <c r="FJ83" s="4" t="str">
        <f>VLOOKUP(Table_Neonatal5[[#This Row],[OxygenTherapy]],Table_YesNo8[],2,FALSE)</f>
        <v>Oui</v>
      </c>
      <c r="FK83" s="4" t="str">
        <f>VLOOKUP(Table_Neonatal5[[#This Row],[OxygenMethod]],Table_OxygenMethod6[],2,FALSE)</f>
        <v>canule nasale/mask</v>
      </c>
      <c r="FL83" s="4" t="str">
        <f>VLOOKUP(Table_Neonatal5[[#This Row],[BloodSugarLow]],Table_YesNo8[],2,FALSE)</f>
        <v>Non</v>
      </c>
      <c r="FM83" s="4" t="str">
        <f>VLOOKUP(Table_Neonatal5[[#This Row],[AdmittedFirst48]],Table_YesNo8[],2,FALSE)</f>
        <v>Oui</v>
      </c>
      <c r="FN83" s="4" t="str">
        <f>VLOOKUP(Table_Neonatal5[[#This Row],[Remained2weeks]],Table_YesNo8[],2,FALSE)</f>
        <v>Non</v>
      </c>
      <c r="FO83" s="4" t="str">
        <f>VLOOKUP(Table_Neonatal5[[#This Row],[Antibiotics]],Table_YesNo8[],2,FALSE)</f>
        <v>Oui</v>
      </c>
      <c r="FP83" s="4" t="str">
        <f>VLOOKUP(Table_Neonatal5[[#This Row],[BilirubinMeas]],Table_YesNo8[],2,FALSE)</f>
        <v>Non</v>
      </c>
      <c r="FQ83" s="4" t="str">
        <f>VLOOKUP(Table_Neonatal5[[#This Row],[Phototherapy]],Table_YesNo8[],2,FALSE)</f>
        <v>Non</v>
      </c>
      <c r="FR83" s="3">
        <f>DATE(2000+Table_Neonatal5[[#This Row],[AdmitYear]],Table_Neonatal5[[#This Row],[AdmitMonth]],Table_Neonatal5[[#This Row],[AdmitDay]])</f>
        <v>42722</v>
      </c>
    </row>
    <row r="84" spans="1:174" x14ac:dyDescent="0.25">
      <c r="A84" t="s">
        <v>291</v>
      </c>
      <c r="B84" s="1">
        <v>0.42499999999999999</v>
      </c>
      <c r="C84" t="s">
        <v>185</v>
      </c>
      <c r="D84">
        <v>27</v>
      </c>
      <c r="E84">
        <v>1</v>
      </c>
      <c r="F84">
        <v>17</v>
      </c>
      <c r="G84">
        <v>0</v>
      </c>
      <c r="H84">
        <v>8</v>
      </c>
      <c r="I84">
        <v>2</v>
      </c>
      <c r="J84">
        <v>17</v>
      </c>
      <c r="K84">
        <v>0</v>
      </c>
      <c r="L84">
        <v>1</v>
      </c>
      <c r="M84">
        <v>0</v>
      </c>
      <c r="N84">
        <v>1700</v>
      </c>
      <c r="O84">
        <v>0</v>
      </c>
      <c r="P84">
        <v>0</v>
      </c>
      <c r="R84">
        <v>0</v>
      </c>
      <c r="T84" s="2">
        <v>0.60416666666666663</v>
      </c>
      <c r="U84">
        <v>0</v>
      </c>
      <c r="V84">
        <v>12</v>
      </c>
      <c r="W84">
        <v>0</v>
      </c>
      <c r="X84">
        <v>2</v>
      </c>
      <c r="Y84">
        <v>0</v>
      </c>
      <c r="AA84">
        <v>3</v>
      </c>
      <c r="AB84">
        <v>0</v>
      </c>
      <c r="AD84">
        <v>21</v>
      </c>
      <c r="AE84">
        <v>2</v>
      </c>
      <c r="AF84">
        <v>17</v>
      </c>
      <c r="AG84">
        <v>0</v>
      </c>
      <c r="AH84">
        <v>14</v>
      </c>
      <c r="AI84">
        <v>0</v>
      </c>
      <c r="AJ84">
        <v>1</v>
      </c>
      <c r="AK84">
        <v>1950</v>
      </c>
      <c r="AL84">
        <v>0</v>
      </c>
      <c r="AM84">
        <v>18</v>
      </c>
      <c r="AN84" s="2">
        <v>0.60416666666666663</v>
      </c>
      <c r="AO84">
        <v>0</v>
      </c>
      <c r="AP84">
        <v>8</v>
      </c>
      <c r="AQ84">
        <v>2</v>
      </c>
      <c r="AR84">
        <v>17</v>
      </c>
      <c r="AS84">
        <v>0</v>
      </c>
      <c r="AT84">
        <v>0</v>
      </c>
      <c r="AU84" s="1"/>
      <c r="AV84">
        <v>0</v>
      </c>
      <c r="AX84">
        <v>0</v>
      </c>
      <c r="AZ84">
        <v>0</v>
      </c>
      <c r="BA84">
        <v>0</v>
      </c>
      <c r="BF84">
        <v>0</v>
      </c>
      <c r="BG84" s="2"/>
      <c r="BH84">
        <v>0</v>
      </c>
      <c r="BL84">
        <v>0</v>
      </c>
      <c r="BM84" s="1"/>
      <c r="BN84">
        <v>0</v>
      </c>
      <c r="BO84">
        <v>0</v>
      </c>
      <c r="BP84" s="3"/>
      <c r="BQ84">
        <v>0</v>
      </c>
      <c r="BR84" s="3"/>
      <c r="BS84">
        <v>0</v>
      </c>
      <c r="BT84">
        <v>0</v>
      </c>
      <c r="BU84">
        <v>0</v>
      </c>
      <c r="DZ84">
        <v>1</v>
      </c>
      <c r="EA84">
        <v>8</v>
      </c>
      <c r="EB84">
        <v>2</v>
      </c>
      <c r="EC84">
        <v>17</v>
      </c>
      <c r="ED84">
        <v>0</v>
      </c>
      <c r="EE84">
        <v>85</v>
      </c>
      <c r="EF84">
        <v>2</v>
      </c>
      <c r="EG84">
        <v>5.0999999999999996</v>
      </c>
      <c r="EH84">
        <v>1</v>
      </c>
      <c r="EM84">
        <v>0</v>
      </c>
      <c r="ES84">
        <v>0</v>
      </c>
      <c r="ET84">
        <v>0</v>
      </c>
      <c r="EV84" t="s">
        <v>189</v>
      </c>
      <c r="EW84">
        <v>27</v>
      </c>
      <c r="EX84">
        <v>3</v>
      </c>
      <c r="EY84">
        <v>17</v>
      </c>
      <c r="EZ84" s="1">
        <v>0.42916666666666664</v>
      </c>
      <c r="FA84" t="str">
        <f>VLOOKUP(Table_Neonatal5[[#This Row],[Gender]],Table_Gender2[],2,FALSE)</f>
        <v>feminin</v>
      </c>
      <c r="FB84" t="e">
        <f>VLOOKUP(Table_Neonatal5[[#This Row],[PretermBy]],Table_PretermBy7[],2,FALSE)</f>
        <v>#N/A</v>
      </c>
      <c r="FC84" t="str">
        <f>VLOOKUP(Table_Neonatal5[[#This Row],[Diagnosis1]],Table_diagnosis[],2,FALSE)</f>
        <v>Bas poids de naissance</v>
      </c>
      <c r="FD84" t="str">
        <f>VLOOKUP(Table_Neonatal5[[#This Row],[Diagnosis2]],Table_diagnosis[],2,FALSE)</f>
        <v>Infection neonatale / septicimie neonatale</v>
      </c>
      <c r="FE84" s="4" t="str">
        <f>VLOOKUP(Table_Neonatal5[[#This Row],[DischargeLoc]],Table_DischargeLoc1[],2,FALSE)</f>
        <v>Sortie/maternite</v>
      </c>
      <c r="FF84" s="4" t="str">
        <f>VLOOKUP(Table_Neonatal5[[#This Row],[AdmissionTempLow]],Table_YesNo8[],2,FALSE)</f>
        <v>Non</v>
      </c>
      <c r="FG84" s="4" t="str">
        <f>VLOOKUP(Table_Neonatal5[[#This Row],[BirthWeightLow]],Table_YesNo8[],2,FALSE)</f>
        <v>Non</v>
      </c>
      <c r="FH84" s="4" t="str">
        <f>VLOOKUP(Table_Neonatal5[[#This Row],[GestationalAgeLow]],Table_YesNo8[],2,FALSE)</f>
        <v>Non</v>
      </c>
      <c r="FI84" s="4" t="str">
        <f>VLOOKUP(Table_Neonatal5[[#This Row],[MethRx]],Table_YesNo8[],2,FALSE)</f>
        <v>Non</v>
      </c>
      <c r="FJ84" s="4" t="str">
        <f>VLOOKUP(Table_Neonatal5[[#This Row],[OxygenTherapy]],Table_YesNo8[],2,FALSE)</f>
        <v>Non</v>
      </c>
      <c r="FK84" s="4" t="e">
        <f>VLOOKUP(Table_Neonatal5[[#This Row],[OxygenMethod]],Table_OxygenMethod6[],2,FALSE)</f>
        <v>#N/A</v>
      </c>
      <c r="FL84" s="4" t="str">
        <f>VLOOKUP(Table_Neonatal5[[#This Row],[BloodSugarLow]],Table_YesNo8[],2,FALSE)</f>
        <v>Non</v>
      </c>
      <c r="FM84" s="4" t="str">
        <f>VLOOKUP(Table_Neonatal5[[#This Row],[AdmittedFirst48]],Table_YesNo8[],2,FALSE)</f>
        <v>Non</v>
      </c>
      <c r="FN84" s="4" t="str">
        <f>VLOOKUP(Table_Neonatal5[[#This Row],[Remained2weeks]],Table_YesNo8[],2,FALSE)</f>
        <v>Non</v>
      </c>
      <c r="FO84" s="4" t="str">
        <f>VLOOKUP(Table_Neonatal5[[#This Row],[Antibiotics]],Table_YesNo8[],2,FALSE)</f>
        <v>Oui</v>
      </c>
      <c r="FP84" s="4" t="str">
        <f>VLOOKUP(Table_Neonatal5[[#This Row],[BilirubinMeas]],Table_YesNo8[],2,FALSE)</f>
        <v>Non</v>
      </c>
      <c r="FQ84" s="4" t="str">
        <f>VLOOKUP(Table_Neonatal5[[#This Row],[Phototherapy]],Table_YesNo8[],2,FALSE)</f>
        <v>Non</v>
      </c>
      <c r="FR84" s="3">
        <f>DATE(2000+Table_Neonatal5[[#This Row],[AdmitYear]],Table_Neonatal5[[#This Row],[AdmitMonth]],Table_Neonatal5[[#This Row],[AdmitDay]])</f>
        <v>42774</v>
      </c>
    </row>
    <row r="85" spans="1:174" x14ac:dyDescent="0.25">
      <c r="A85" t="s">
        <v>292</v>
      </c>
      <c r="B85" s="1">
        <v>0.4777777777777778</v>
      </c>
      <c r="C85" t="s">
        <v>185</v>
      </c>
      <c r="D85">
        <v>24</v>
      </c>
      <c r="E85">
        <v>1</v>
      </c>
      <c r="F85">
        <v>17</v>
      </c>
      <c r="G85">
        <v>0</v>
      </c>
      <c r="H85">
        <v>27</v>
      </c>
      <c r="I85">
        <v>1</v>
      </c>
      <c r="J85">
        <v>17</v>
      </c>
      <c r="K85">
        <v>0</v>
      </c>
      <c r="L85">
        <v>0</v>
      </c>
      <c r="M85">
        <v>0</v>
      </c>
      <c r="N85">
        <v>2250</v>
      </c>
      <c r="O85">
        <v>0</v>
      </c>
      <c r="P85">
        <v>0</v>
      </c>
      <c r="R85">
        <v>0</v>
      </c>
      <c r="T85" s="2">
        <v>0.43055555555555558</v>
      </c>
      <c r="U85">
        <v>0</v>
      </c>
      <c r="V85">
        <v>3</v>
      </c>
      <c r="W85">
        <v>0</v>
      </c>
      <c r="X85">
        <v>3</v>
      </c>
      <c r="Y85">
        <v>0</v>
      </c>
      <c r="AB85">
        <v>0</v>
      </c>
      <c r="AD85">
        <v>29</v>
      </c>
      <c r="AE85">
        <v>1</v>
      </c>
      <c r="AF85">
        <v>17</v>
      </c>
      <c r="AG85">
        <v>0</v>
      </c>
      <c r="AH85">
        <v>5</v>
      </c>
      <c r="AI85">
        <v>0</v>
      </c>
      <c r="AJ85">
        <v>1</v>
      </c>
      <c r="AK85">
        <v>2150</v>
      </c>
      <c r="AL85">
        <v>0</v>
      </c>
      <c r="AM85">
        <v>17</v>
      </c>
      <c r="AN85" s="2">
        <v>0.43055555555555558</v>
      </c>
      <c r="AO85">
        <v>0</v>
      </c>
      <c r="AP85">
        <v>27</v>
      </c>
      <c r="AQ85">
        <v>1</v>
      </c>
      <c r="AR85">
        <v>17</v>
      </c>
      <c r="AS85">
        <v>0</v>
      </c>
      <c r="AT85">
        <v>0</v>
      </c>
      <c r="AU85" s="1"/>
      <c r="AV85">
        <v>0</v>
      </c>
      <c r="AX85">
        <v>0</v>
      </c>
      <c r="AZ85">
        <v>0</v>
      </c>
      <c r="BA85">
        <v>0</v>
      </c>
      <c r="BF85">
        <v>0</v>
      </c>
      <c r="BG85" s="2"/>
      <c r="BH85">
        <v>0</v>
      </c>
      <c r="BL85">
        <v>0</v>
      </c>
      <c r="BM85" s="1"/>
      <c r="BN85">
        <v>0</v>
      </c>
      <c r="BO85">
        <v>9</v>
      </c>
      <c r="BP85" s="3"/>
      <c r="BQ85">
        <v>0</v>
      </c>
      <c r="BR85" s="3"/>
      <c r="BS85">
        <v>0</v>
      </c>
      <c r="BT85">
        <v>1</v>
      </c>
      <c r="BU85">
        <v>0</v>
      </c>
      <c r="DZ85">
        <v>1</v>
      </c>
      <c r="EA85">
        <v>27</v>
      </c>
      <c r="EB85">
        <v>1</v>
      </c>
      <c r="EC85">
        <v>17</v>
      </c>
      <c r="ED85">
        <v>0</v>
      </c>
      <c r="EE85">
        <v>50</v>
      </c>
      <c r="EF85">
        <v>2</v>
      </c>
      <c r="EG85">
        <v>5</v>
      </c>
      <c r="EH85">
        <v>1</v>
      </c>
      <c r="EM85">
        <v>0</v>
      </c>
      <c r="ES85">
        <v>0</v>
      </c>
      <c r="ET85">
        <v>1</v>
      </c>
      <c r="EV85" t="s">
        <v>189</v>
      </c>
      <c r="EW85">
        <v>2</v>
      </c>
      <c r="EX85">
        <v>2</v>
      </c>
      <c r="EY85">
        <v>17</v>
      </c>
      <c r="EZ85" s="1">
        <v>0.48333333333333334</v>
      </c>
      <c r="FA85" t="str">
        <f>VLOOKUP(Table_Neonatal5[[#This Row],[Gender]],Table_Gender2[],2,FALSE)</f>
        <v>masculin</v>
      </c>
      <c r="FB85" t="e">
        <f>VLOOKUP(Table_Neonatal5[[#This Row],[PretermBy]],Table_PretermBy7[],2,FALSE)</f>
        <v>#N/A</v>
      </c>
      <c r="FC85" t="str">
        <f>VLOOKUP(Table_Neonatal5[[#This Row],[Diagnosis1]],Table_diagnosis[],2,FALSE)</f>
        <v>Infection neonatale / septicimie neonatale</v>
      </c>
      <c r="FD85" t="e">
        <f>VLOOKUP(Table_Neonatal5[[#This Row],[Diagnosis2]],Table_diagnosis[],2,FALSE)</f>
        <v>#N/A</v>
      </c>
      <c r="FE85" s="4" t="str">
        <f>VLOOKUP(Table_Neonatal5[[#This Row],[DischargeLoc]],Table_DischargeLoc1[],2,FALSE)</f>
        <v>Sortie/maternite</v>
      </c>
      <c r="FF85" s="4" t="str">
        <f>VLOOKUP(Table_Neonatal5[[#This Row],[AdmissionTempLow]],Table_YesNo8[],2,FALSE)</f>
        <v>Non</v>
      </c>
      <c r="FG85" s="4" t="str">
        <f>VLOOKUP(Table_Neonatal5[[#This Row],[BirthWeightLow]],Table_YesNo8[],2,FALSE)</f>
        <v>Non</v>
      </c>
      <c r="FH85" s="4" t="str">
        <f>VLOOKUP(Table_Neonatal5[[#This Row],[GestationalAgeLow]],Table_YesNo8[],2,FALSE)</f>
        <v>Non</v>
      </c>
      <c r="FI85" s="4" t="str">
        <f>VLOOKUP(Table_Neonatal5[[#This Row],[MethRx]],Table_YesNo8[],2,FALSE)</f>
        <v>Non</v>
      </c>
      <c r="FJ85" s="4" t="str">
        <f>VLOOKUP(Table_Neonatal5[[#This Row],[OxygenTherapy]],Table_YesNo8[],2,FALSE)</f>
        <v>Non</v>
      </c>
      <c r="FK85" s="4" t="e">
        <f>VLOOKUP(Table_Neonatal5[[#This Row],[OxygenMethod]],Table_OxygenMethod6[],2,FALSE)</f>
        <v>#N/A</v>
      </c>
      <c r="FL85" s="4" t="str">
        <f>VLOOKUP(Table_Neonatal5[[#This Row],[BloodSugarLow]],Table_YesNo8[],2,FALSE)</f>
        <v>Non disponible</v>
      </c>
      <c r="FM85" s="4" t="str">
        <f>VLOOKUP(Table_Neonatal5[[#This Row],[AdmittedFirst48]],Table_YesNo8[],2,FALSE)</f>
        <v>Oui</v>
      </c>
      <c r="FN85" s="4" t="str">
        <f>VLOOKUP(Table_Neonatal5[[#This Row],[Remained2weeks]],Table_YesNo8[],2,FALSE)</f>
        <v>Non</v>
      </c>
      <c r="FO85" s="4" t="str">
        <f>VLOOKUP(Table_Neonatal5[[#This Row],[Antibiotics]],Table_YesNo8[],2,FALSE)</f>
        <v>Oui</v>
      </c>
      <c r="FP85" s="4" t="str">
        <f>VLOOKUP(Table_Neonatal5[[#This Row],[BilirubinMeas]],Table_YesNo8[],2,FALSE)</f>
        <v>Non</v>
      </c>
      <c r="FQ85" s="4" t="str">
        <f>VLOOKUP(Table_Neonatal5[[#This Row],[Phototherapy]],Table_YesNo8[],2,FALSE)</f>
        <v>Oui</v>
      </c>
      <c r="FR85" s="3">
        <f>DATE(2000+Table_Neonatal5[[#This Row],[AdmitYear]],Table_Neonatal5[[#This Row],[AdmitMonth]],Table_Neonatal5[[#This Row],[AdmitDay]])</f>
        <v>42762</v>
      </c>
    </row>
    <row r="86" spans="1:174" x14ac:dyDescent="0.25">
      <c r="A86" t="s">
        <v>293</v>
      </c>
      <c r="B86" s="1">
        <v>0.41666666666666669</v>
      </c>
      <c r="C86" t="s">
        <v>185</v>
      </c>
      <c r="D86">
        <v>13</v>
      </c>
      <c r="E86">
        <v>11</v>
      </c>
      <c r="F86">
        <v>16</v>
      </c>
      <c r="G86">
        <v>0</v>
      </c>
      <c r="H86">
        <v>4</v>
      </c>
      <c r="I86">
        <v>12</v>
      </c>
      <c r="J86">
        <v>16</v>
      </c>
      <c r="K86">
        <v>0</v>
      </c>
      <c r="L86">
        <v>0</v>
      </c>
      <c r="M86">
        <v>0</v>
      </c>
      <c r="N86">
        <v>2300</v>
      </c>
      <c r="O86">
        <v>0</v>
      </c>
      <c r="P86">
        <v>0</v>
      </c>
      <c r="R86">
        <v>0</v>
      </c>
      <c r="T86" s="2">
        <v>0.6875</v>
      </c>
      <c r="U86">
        <v>0</v>
      </c>
      <c r="V86">
        <v>21</v>
      </c>
      <c r="W86">
        <v>0</v>
      </c>
      <c r="X86">
        <v>12</v>
      </c>
      <c r="Y86">
        <v>0</v>
      </c>
      <c r="Z86" t="s">
        <v>294</v>
      </c>
      <c r="AB86">
        <v>1</v>
      </c>
      <c r="AD86">
        <v>6</v>
      </c>
      <c r="AE86">
        <v>12</v>
      </c>
      <c r="AF86">
        <v>16</v>
      </c>
      <c r="AG86">
        <v>0</v>
      </c>
      <c r="AH86">
        <v>23</v>
      </c>
      <c r="AI86">
        <v>0</v>
      </c>
      <c r="AJ86">
        <v>1</v>
      </c>
      <c r="AK86">
        <v>2550</v>
      </c>
      <c r="AL86">
        <v>0</v>
      </c>
      <c r="AM86">
        <v>14</v>
      </c>
      <c r="AN86" s="2">
        <v>0.6875</v>
      </c>
      <c r="AO86">
        <v>0</v>
      </c>
      <c r="AP86">
        <v>4</v>
      </c>
      <c r="AQ86">
        <v>12</v>
      </c>
      <c r="AR86">
        <v>16</v>
      </c>
      <c r="AS86">
        <v>0</v>
      </c>
      <c r="AT86">
        <v>0</v>
      </c>
      <c r="AU86" s="1"/>
      <c r="AV86">
        <v>0</v>
      </c>
      <c r="AX86">
        <v>0</v>
      </c>
      <c r="AZ86">
        <v>0</v>
      </c>
      <c r="BA86">
        <v>0</v>
      </c>
      <c r="BF86">
        <v>0</v>
      </c>
      <c r="BG86" s="2"/>
      <c r="BH86">
        <v>0</v>
      </c>
      <c r="BL86">
        <v>0</v>
      </c>
      <c r="BM86" s="1"/>
      <c r="BN86">
        <v>0</v>
      </c>
      <c r="BP86" s="3"/>
      <c r="BQ86">
        <v>0</v>
      </c>
      <c r="BR86" s="3"/>
      <c r="BS86">
        <v>0</v>
      </c>
      <c r="BT86">
        <v>0</v>
      </c>
      <c r="BU86">
        <v>0</v>
      </c>
      <c r="DZ86">
        <v>1</v>
      </c>
      <c r="EA86">
        <v>4</v>
      </c>
      <c r="EB86">
        <v>12</v>
      </c>
      <c r="EC86">
        <v>16</v>
      </c>
      <c r="ED86">
        <v>0</v>
      </c>
      <c r="EE86">
        <v>125</v>
      </c>
      <c r="EF86">
        <v>2</v>
      </c>
      <c r="EG86">
        <v>7.5</v>
      </c>
      <c r="EH86">
        <v>1</v>
      </c>
      <c r="EM86">
        <v>0</v>
      </c>
      <c r="ES86">
        <v>0</v>
      </c>
      <c r="ET86">
        <v>0</v>
      </c>
      <c r="EV86" t="s">
        <v>189</v>
      </c>
      <c r="EW86">
        <v>11</v>
      </c>
      <c r="EX86">
        <v>1</v>
      </c>
      <c r="EY86">
        <v>17</v>
      </c>
      <c r="EZ86" s="1">
        <v>0.42291666666666666</v>
      </c>
      <c r="FA86" t="str">
        <f>VLOOKUP(Table_Neonatal5[[#This Row],[Gender]],Table_Gender2[],2,FALSE)</f>
        <v>masculin</v>
      </c>
      <c r="FB86" t="e">
        <f>VLOOKUP(Table_Neonatal5[[#This Row],[PretermBy]],Table_PretermBy7[],2,FALSE)</f>
        <v>#N/A</v>
      </c>
      <c r="FC86" t="str">
        <f>VLOOKUP(Table_Neonatal5[[#This Row],[Diagnosis1]],Table_diagnosis[],2,FALSE)</f>
        <v>Autre diagnostic</v>
      </c>
      <c r="FD86" t="e">
        <f>VLOOKUP(Table_Neonatal5[[#This Row],[Diagnosis2]],Table_diagnosis[],2,FALSE)</f>
        <v>#N/A</v>
      </c>
      <c r="FE86" s="4" t="str">
        <f>VLOOKUP(Table_Neonatal5[[#This Row],[DischargeLoc]],Table_DischargeLoc1[],2,FALSE)</f>
        <v>Sortie/maternite</v>
      </c>
      <c r="FF86" s="4" t="str">
        <f>VLOOKUP(Table_Neonatal5[[#This Row],[AdmissionTempLow]],Table_YesNo8[],2,FALSE)</f>
        <v>Non</v>
      </c>
      <c r="FG86" s="4" t="str">
        <f>VLOOKUP(Table_Neonatal5[[#This Row],[BirthWeightLow]],Table_YesNo8[],2,FALSE)</f>
        <v>Non</v>
      </c>
      <c r="FH86" s="4" t="str">
        <f>VLOOKUP(Table_Neonatal5[[#This Row],[GestationalAgeLow]],Table_YesNo8[],2,FALSE)</f>
        <v>Non</v>
      </c>
      <c r="FI86" s="4" t="str">
        <f>VLOOKUP(Table_Neonatal5[[#This Row],[MethRx]],Table_YesNo8[],2,FALSE)</f>
        <v>Non</v>
      </c>
      <c r="FJ86" s="4" t="str">
        <f>VLOOKUP(Table_Neonatal5[[#This Row],[OxygenTherapy]],Table_YesNo8[],2,FALSE)</f>
        <v>Non</v>
      </c>
      <c r="FK86" s="4" t="e">
        <f>VLOOKUP(Table_Neonatal5[[#This Row],[OxygenMethod]],Table_OxygenMethod6[],2,FALSE)</f>
        <v>#N/A</v>
      </c>
      <c r="FL86" s="4" t="str">
        <f>VLOOKUP(Table_Neonatal5[[#This Row],[BloodSugarLow]],Table_YesNo8[],2,FALSE)</f>
        <v>Non</v>
      </c>
      <c r="FM86" s="4" t="str">
        <f>VLOOKUP(Table_Neonatal5[[#This Row],[AdmittedFirst48]],Table_YesNo8[],2,FALSE)</f>
        <v>Non</v>
      </c>
      <c r="FN86" s="4" t="str">
        <f>VLOOKUP(Table_Neonatal5[[#This Row],[Remained2weeks]],Table_YesNo8[],2,FALSE)</f>
        <v>Non</v>
      </c>
      <c r="FO86" s="4" t="str">
        <f>VLOOKUP(Table_Neonatal5[[#This Row],[Antibiotics]],Table_YesNo8[],2,FALSE)</f>
        <v>Oui</v>
      </c>
      <c r="FP86" s="4" t="str">
        <f>VLOOKUP(Table_Neonatal5[[#This Row],[BilirubinMeas]],Table_YesNo8[],2,FALSE)</f>
        <v>Non</v>
      </c>
      <c r="FQ86" s="4" t="str">
        <f>VLOOKUP(Table_Neonatal5[[#This Row],[Phototherapy]],Table_YesNo8[],2,FALSE)</f>
        <v>Non</v>
      </c>
      <c r="FR86" s="3">
        <f>DATE(2000+Table_Neonatal5[[#This Row],[AdmitYear]],Table_Neonatal5[[#This Row],[AdmitMonth]],Table_Neonatal5[[#This Row],[AdmitDay]])</f>
        <v>42708</v>
      </c>
    </row>
    <row r="87" spans="1:174" x14ac:dyDescent="0.25">
      <c r="A87" t="s">
        <v>295</v>
      </c>
      <c r="B87" s="1">
        <v>0.38750000000000001</v>
      </c>
      <c r="C87" t="s">
        <v>185</v>
      </c>
      <c r="D87">
        <v>28</v>
      </c>
      <c r="E87">
        <v>9</v>
      </c>
      <c r="F87">
        <v>16</v>
      </c>
      <c r="G87">
        <v>0</v>
      </c>
      <c r="H87">
        <v>28</v>
      </c>
      <c r="I87">
        <v>9</v>
      </c>
      <c r="J87">
        <v>16</v>
      </c>
      <c r="K87">
        <v>0</v>
      </c>
      <c r="L87">
        <v>0</v>
      </c>
      <c r="M87">
        <v>0</v>
      </c>
      <c r="N87">
        <v>2200</v>
      </c>
      <c r="O87">
        <v>0</v>
      </c>
      <c r="P87">
        <v>1</v>
      </c>
      <c r="R87">
        <v>0</v>
      </c>
      <c r="T87" s="2">
        <v>0.20833333333333334</v>
      </c>
      <c r="U87">
        <v>0</v>
      </c>
      <c r="V87">
        <v>0</v>
      </c>
      <c r="W87">
        <v>0</v>
      </c>
      <c r="X87">
        <v>1</v>
      </c>
      <c r="Y87">
        <v>0</v>
      </c>
      <c r="Z87" t="s">
        <v>3</v>
      </c>
      <c r="AA87">
        <v>3</v>
      </c>
      <c r="AB87">
        <v>0</v>
      </c>
      <c r="AD87">
        <v>6</v>
      </c>
      <c r="AE87">
        <v>10</v>
      </c>
      <c r="AF87">
        <v>16</v>
      </c>
      <c r="AG87">
        <v>0</v>
      </c>
      <c r="AH87">
        <v>7</v>
      </c>
      <c r="AI87">
        <v>0</v>
      </c>
      <c r="AJ87">
        <v>1</v>
      </c>
      <c r="AK87">
        <v>2050</v>
      </c>
      <c r="AL87">
        <v>0</v>
      </c>
      <c r="AM87">
        <v>17</v>
      </c>
      <c r="AN87" s="2">
        <v>0.20833333333333334</v>
      </c>
      <c r="AO87">
        <v>0</v>
      </c>
      <c r="AP87">
        <v>29</v>
      </c>
      <c r="AQ87">
        <v>10</v>
      </c>
      <c r="AR87">
        <v>16</v>
      </c>
      <c r="AS87">
        <v>0</v>
      </c>
      <c r="AT87">
        <v>0</v>
      </c>
      <c r="AU87" s="1"/>
      <c r="AV87">
        <v>0</v>
      </c>
      <c r="AX87">
        <v>0</v>
      </c>
      <c r="AZ87">
        <v>0</v>
      </c>
      <c r="BA87">
        <v>1</v>
      </c>
      <c r="BB87">
        <v>1</v>
      </c>
      <c r="BC87">
        <v>29</v>
      </c>
      <c r="BD87">
        <v>9</v>
      </c>
      <c r="BE87">
        <v>16</v>
      </c>
      <c r="BF87">
        <v>0</v>
      </c>
      <c r="BG87" s="2">
        <v>0.25</v>
      </c>
      <c r="BH87">
        <v>0</v>
      </c>
      <c r="BI87">
        <v>2</v>
      </c>
      <c r="BJ87">
        <v>10</v>
      </c>
      <c r="BK87">
        <v>16</v>
      </c>
      <c r="BL87">
        <v>0</v>
      </c>
      <c r="BM87" s="1">
        <v>0.25</v>
      </c>
      <c r="BN87">
        <v>0</v>
      </c>
      <c r="BO87">
        <v>0</v>
      </c>
      <c r="BP87" s="3"/>
      <c r="BQ87">
        <v>0</v>
      </c>
      <c r="BR87" s="3"/>
      <c r="BS87">
        <v>0</v>
      </c>
      <c r="BT87">
        <v>1</v>
      </c>
      <c r="BU87">
        <v>0</v>
      </c>
      <c r="DZ87">
        <v>1</v>
      </c>
      <c r="EA87">
        <v>29</v>
      </c>
      <c r="EB87">
        <v>9</v>
      </c>
      <c r="EC87">
        <v>16</v>
      </c>
      <c r="ED87">
        <v>0</v>
      </c>
      <c r="EE87">
        <v>107.5</v>
      </c>
      <c r="EF87">
        <v>2</v>
      </c>
      <c r="EG87">
        <v>6.45</v>
      </c>
      <c r="EH87">
        <v>1</v>
      </c>
      <c r="EM87">
        <v>0</v>
      </c>
      <c r="ES87">
        <v>0</v>
      </c>
      <c r="ET87">
        <v>0</v>
      </c>
      <c r="EV87" t="s">
        <v>189</v>
      </c>
      <c r="EW87">
        <v>11</v>
      </c>
      <c r="EX87">
        <v>11</v>
      </c>
      <c r="EY87">
        <v>16</v>
      </c>
      <c r="EZ87" s="1">
        <v>0.39097222222222222</v>
      </c>
      <c r="FA87" t="str">
        <f>VLOOKUP(Table_Neonatal5[[#This Row],[Gender]],Table_Gender2[],2,FALSE)</f>
        <v>masculin</v>
      </c>
      <c r="FB87" t="e">
        <f>VLOOKUP(Table_Neonatal5[[#This Row],[PretermBy]],Table_PretermBy7[],2,FALSE)</f>
        <v>#N/A</v>
      </c>
      <c r="FC87" t="str">
        <f>VLOOKUP(Table_Neonatal5[[#This Row],[Diagnosis1]],Table_diagnosis[],2,FALSE)</f>
        <v>Prematurite</v>
      </c>
      <c r="FD87" t="str">
        <f>VLOOKUP(Table_Neonatal5[[#This Row],[Diagnosis2]],Table_diagnosis[],2,FALSE)</f>
        <v>Infection neonatale / septicimie neonatale</v>
      </c>
      <c r="FE87" s="4" t="str">
        <f>VLOOKUP(Table_Neonatal5[[#This Row],[DischargeLoc]],Table_DischargeLoc1[],2,FALSE)</f>
        <v>Sortie/maternite</v>
      </c>
      <c r="FF87" s="4" t="str">
        <f>VLOOKUP(Table_Neonatal5[[#This Row],[AdmissionTempLow]],Table_YesNo8[],2,FALSE)</f>
        <v>Non</v>
      </c>
      <c r="FG87" s="4" t="str">
        <f>VLOOKUP(Table_Neonatal5[[#This Row],[BirthWeightLow]],Table_YesNo8[],2,FALSE)</f>
        <v>Non</v>
      </c>
      <c r="FH87" s="4" t="str">
        <f>VLOOKUP(Table_Neonatal5[[#This Row],[GestationalAgeLow]],Table_YesNo8[],2,FALSE)</f>
        <v>Non</v>
      </c>
      <c r="FI87" s="4" t="str">
        <f>VLOOKUP(Table_Neonatal5[[#This Row],[MethRx]],Table_YesNo8[],2,FALSE)</f>
        <v>Non</v>
      </c>
      <c r="FJ87" s="4" t="str">
        <f>VLOOKUP(Table_Neonatal5[[#This Row],[OxygenTherapy]],Table_YesNo8[],2,FALSE)</f>
        <v>Oui</v>
      </c>
      <c r="FK87" s="4" t="str">
        <f>VLOOKUP(Table_Neonatal5[[#This Row],[OxygenMethod]],Table_OxygenMethod6[],2,FALSE)</f>
        <v>canule nasale/mask</v>
      </c>
      <c r="FL87" s="4" t="str">
        <f>VLOOKUP(Table_Neonatal5[[#This Row],[BloodSugarLow]],Table_YesNo8[],2,FALSE)</f>
        <v>Non</v>
      </c>
      <c r="FM87" s="4" t="str">
        <f>VLOOKUP(Table_Neonatal5[[#This Row],[AdmittedFirst48]],Table_YesNo8[],2,FALSE)</f>
        <v>Oui</v>
      </c>
      <c r="FN87" s="4" t="str">
        <f>VLOOKUP(Table_Neonatal5[[#This Row],[Remained2weeks]],Table_YesNo8[],2,FALSE)</f>
        <v>Non</v>
      </c>
      <c r="FO87" s="4" t="str">
        <f>VLOOKUP(Table_Neonatal5[[#This Row],[Antibiotics]],Table_YesNo8[],2,FALSE)</f>
        <v>Oui</v>
      </c>
      <c r="FP87" s="4" t="str">
        <f>VLOOKUP(Table_Neonatal5[[#This Row],[BilirubinMeas]],Table_YesNo8[],2,FALSE)</f>
        <v>Non</v>
      </c>
      <c r="FQ87" s="4" t="str">
        <f>VLOOKUP(Table_Neonatal5[[#This Row],[Phototherapy]],Table_YesNo8[],2,FALSE)</f>
        <v>Non</v>
      </c>
      <c r="FR87" s="3">
        <f>DATE(2000+Table_Neonatal5[[#This Row],[AdmitYear]],Table_Neonatal5[[#This Row],[AdmitMonth]],Table_Neonatal5[[#This Row],[AdmitDay]])</f>
        <v>42641</v>
      </c>
    </row>
    <row r="88" spans="1:174" x14ac:dyDescent="0.25">
      <c r="A88" t="s">
        <v>296</v>
      </c>
      <c r="B88" s="1">
        <v>0.4201388888888889</v>
      </c>
      <c r="C88" t="s">
        <v>185</v>
      </c>
      <c r="G88">
        <v>1</v>
      </c>
      <c r="H88">
        <v>25</v>
      </c>
      <c r="I88">
        <v>3</v>
      </c>
      <c r="J88">
        <v>17</v>
      </c>
      <c r="K88">
        <v>0</v>
      </c>
      <c r="L88">
        <v>1</v>
      </c>
      <c r="M88">
        <v>0</v>
      </c>
      <c r="O88">
        <v>1</v>
      </c>
      <c r="P88">
        <v>1</v>
      </c>
      <c r="R88">
        <v>0</v>
      </c>
      <c r="T88" s="2">
        <v>0</v>
      </c>
      <c r="U88">
        <v>0</v>
      </c>
      <c r="W88">
        <v>0</v>
      </c>
      <c r="X88">
        <v>2</v>
      </c>
      <c r="Y88">
        <v>0</v>
      </c>
      <c r="AA88">
        <v>1</v>
      </c>
      <c r="AB88">
        <v>0</v>
      </c>
      <c r="AD88">
        <v>27</v>
      </c>
      <c r="AE88">
        <v>3</v>
      </c>
      <c r="AF88">
        <v>17</v>
      </c>
      <c r="AG88">
        <v>0</v>
      </c>
      <c r="AH88">
        <v>52</v>
      </c>
      <c r="AI88">
        <v>0</v>
      </c>
      <c r="AJ88">
        <v>1</v>
      </c>
      <c r="AK88">
        <v>2050</v>
      </c>
      <c r="AL88">
        <v>0</v>
      </c>
      <c r="AM88">
        <v>17</v>
      </c>
      <c r="AN88" s="2">
        <v>0</v>
      </c>
      <c r="AO88">
        <v>0</v>
      </c>
      <c r="AP88">
        <v>25</v>
      </c>
      <c r="AQ88">
        <v>3</v>
      </c>
      <c r="AR88">
        <v>17</v>
      </c>
      <c r="AS88">
        <v>0</v>
      </c>
      <c r="AT88">
        <v>0</v>
      </c>
      <c r="AU88" s="1"/>
      <c r="AV88">
        <v>0</v>
      </c>
      <c r="AX88">
        <v>0</v>
      </c>
      <c r="AZ88">
        <v>0</v>
      </c>
      <c r="BA88">
        <v>1</v>
      </c>
      <c r="BB88">
        <v>2</v>
      </c>
      <c r="BC88">
        <v>25</v>
      </c>
      <c r="BD88">
        <v>3</v>
      </c>
      <c r="BE88">
        <v>17</v>
      </c>
      <c r="BF88">
        <v>0</v>
      </c>
      <c r="BG88" s="2">
        <v>0</v>
      </c>
      <c r="BH88">
        <v>0</v>
      </c>
      <c r="BI88">
        <v>27</v>
      </c>
      <c r="BJ88">
        <v>3</v>
      </c>
      <c r="BK88">
        <v>17</v>
      </c>
      <c r="BL88">
        <v>0</v>
      </c>
      <c r="BM88" s="1">
        <v>0.5</v>
      </c>
      <c r="BN88">
        <v>0</v>
      </c>
      <c r="BO88">
        <v>0</v>
      </c>
      <c r="BP88" s="3"/>
      <c r="BQ88">
        <v>0</v>
      </c>
      <c r="BR88" s="3"/>
      <c r="BS88">
        <v>0</v>
      </c>
      <c r="BT88">
        <v>0</v>
      </c>
      <c r="BU88">
        <v>0</v>
      </c>
      <c r="DZ88">
        <v>1</v>
      </c>
      <c r="EA88">
        <v>25</v>
      </c>
      <c r="EB88">
        <v>3</v>
      </c>
      <c r="EC88">
        <v>17</v>
      </c>
      <c r="ED88">
        <v>0</v>
      </c>
      <c r="EE88">
        <v>52</v>
      </c>
      <c r="EF88">
        <v>2</v>
      </c>
      <c r="EG88">
        <v>3</v>
      </c>
      <c r="EH88">
        <v>1</v>
      </c>
      <c r="EM88">
        <v>0</v>
      </c>
      <c r="ES88">
        <v>0</v>
      </c>
      <c r="ET88">
        <v>0</v>
      </c>
      <c r="EU88" t="s">
        <v>297</v>
      </c>
      <c r="EV88" t="s">
        <v>189</v>
      </c>
      <c r="EW88">
        <v>4</v>
      </c>
      <c r="EX88">
        <v>4</v>
      </c>
      <c r="EY88">
        <v>17</v>
      </c>
      <c r="EZ88" s="1">
        <v>0.42499999999999999</v>
      </c>
      <c r="FA88" t="str">
        <f>VLOOKUP(Table_Neonatal5[[#This Row],[Gender]],Table_Gender2[],2,FALSE)</f>
        <v>feminin</v>
      </c>
      <c r="FB88" t="e">
        <f>VLOOKUP(Table_Neonatal5[[#This Row],[PretermBy]],Table_PretermBy7[],2,FALSE)</f>
        <v>#N/A</v>
      </c>
      <c r="FC88" t="str">
        <f>VLOOKUP(Table_Neonatal5[[#This Row],[Diagnosis1]],Table_diagnosis[],2,FALSE)</f>
        <v>Bas poids de naissance</v>
      </c>
      <c r="FD88" t="str">
        <f>VLOOKUP(Table_Neonatal5[[#This Row],[Diagnosis2]],Table_diagnosis[],2,FALSE)</f>
        <v>Prematurite</v>
      </c>
      <c r="FE88" s="4" t="str">
        <f>VLOOKUP(Table_Neonatal5[[#This Row],[DischargeLoc]],Table_DischargeLoc1[],2,FALSE)</f>
        <v>Sortie/maternite</v>
      </c>
      <c r="FF88" s="4" t="str">
        <f>VLOOKUP(Table_Neonatal5[[#This Row],[AdmissionTempLow]],Table_YesNo8[],2,FALSE)</f>
        <v>Non</v>
      </c>
      <c r="FG88" s="4" t="str">
        <f>VLOOKUP(Table_Neonatal5[[#This Row],[BirthWeightLow]],Table_YesNo8[],2,FALSE)</f>
        <v>Non</v>
      </c>
      <c r="FH88" s="4" t="str">
        <f>VLOOKUP(Table_Neonatal5[[#This Row],[GestationalAgeLow]],Table_YesNo8[],2,FALSE)</f>
        <v>Non</v>
      </c>
      <c r="FI88" s="4" t="str">
        <f>VLOOKUP(Table_Neonatal5[[#This Row],[MethRx]],Table_YesNo8[],2,FALSE)</f>
        <v>Non</v>
      </c>
      <c r="FJ88" s="4" t="str">
        <f>VLOOKUP(Table_Neonatal5[[#This Row],[OxygenTherapy]],Table_YesNo8[],2,FALSE)</f>
        <v>Oui</v>
      </c>
      <c r="FK88" s="4" t="str">
        <f>VLOOKUP(Table_Neonatal5[[#This Row],[OxygenMethod]],Table_OxygenMethod6[],2,FALSE)</f>
        <v>CPAP</v>
      </c>
      <c r="FL88" s="4" t="str">
        <f>VLOOKUP(Table_Neonatal5[[#This Row],[BloodSugarLow]],Table_YesNo8[],2,FALSE)</f>
        <v>Non</v>
      </c>
      <c r="FM88" s="4" t="str">
        <f>VLOOKUP(Table_Neonatal5[[#This Row],[AdmittedFirst48]],Table_YesNo8[],2,FALSE)</f>
        <v>Non</v>
      </c>
      <c r="FN88" s="4" t="str">
        <f>VLOOKUP(Table_Neonatal5[[#This Row],[Remained2weeks]],Table_YesNo8[],2,FALSE)</f>
        <v>Non</v>
      </c>
      <c r="FO88" s="4" t="str">
        <f>VLOOKUP(Table_Neonatal5[[#This Row],[Antibiotics]],Table_YesNo8[],2,FALSE)</f>
        <v>Oui</v>
      </c>
      <c r="FP88" s="4" t="str">
        <f>VLOOKUP(Table_Neonatal5[[#This Row],[BilirubinMeas]],Table_YesNo8[],2,FALSE)</f>
        <v>Non</v>
      </c>
      <c r="FQ88" s="4" t="str">
        <f>VLOOKUP(Table_Neonatal5[[#This Row],[Phototherapy]],Table_YesNo8[],2,FALSE)</f>
        <v>Non</v>
      </c>
      <c r="FR88" s="3">
        <f>DATE(2000+Table_Neonatal5[[#This Row],[AdmitYear]],Table_Neonatal5[[#This Row],[AdmitMonth]],Table_Neonatal5[[#This Row],[AdmitDay]])</f>
        <v>42819</v>
      </c>
    </row>
    <row r="89" spans="1:174" x14ac:dyDescent="0.25">
      <c r="A89" t="s">
        <v>298</v>
      </c>
      <c r="B89" s="1">
        <v>5.6944444444444443E-2</v>
      </c>
      <c r="C89" t="s">
        <v>185</v>
      </c>
      <c r="D89">
        <v>1</v>
      </c>
      <c r="E89">
        <v>1</v>
      </c>
      <c r="F89">
        <v>17</v>
      </c>
      <c r="G89">
        <v>0</v>
      </c>
      <c r="H89">
        <v>2</v>
      </c>
      <c r="I89">
        <v>1</v>
      </c>
      <c r="J89">
        <v>17</v>
      </c>
      <c r="K89">
        <v>0</v>
      </c>
      <c r="L89">
        <v>0</v>
      </c>
      <c r="M89">
        <v>0</v>
      </c>
      <c r="N89">
        <v>3050</v>
      </c>
      <c r="O89">
        <v>0</v>
      </c>
      <c r="P89">
        <v>0</v>
      </c>
      <c r="R89">
        <v>0</v>
      </c>
      <c r="T89" s="2">
        <v>0.77083333333333337</v>
      </c>
      <c r="U89">
        <v>0</v>
      </c>
      <c r="V89">
        <v>1</v>
      </c>
      <c r="W89">
        <v>0</v>
      </c>
      <c r="X89">
        <v>3</v>
      </c>
      <c r="Y89">
        <v>0</v>
      </c>
      <c r="AB89">
        <v>1</v>
      </c>
      <c r="AD89">
        <v>9</v>
      </c>
      <c r="AE89">
        <v>1</v>
      </c>
      <c r="AF89">
        <v>17</v>
      </c>
      <c r="AG89">
        <v>0</v>
      </c>
      <c r="AH89">
        <v>8</v>
      </c>
      <c r="AI89">
        <v>0</v>
      </c>
      <c r="AJ89">
        <v>1</v>
      </c>
      <c r="AK89">
        <v>3150</v>
      </c>
      <c r="AL89">
        <v>0</v>
      </c>
      <c r="AM89">
        <v>17</v>
      </c>
      <c r="AN89" s="2">
        <v>0.77083333333333337</v>
      </c>
      <c r="AO89">
        <v>0</v>
      </c>
      <c r="AP89">
        <v>2</v>
      </c>
      <c r="AQ89">
        <v>1</v>
      </c>
      <c r="AR89">
        <v>17</v>
      </c>
      <c r="AS89">
        <v>0</v>
      </c>
      <c r="AT89">
        <v>0</v>
      </c>
      <c r="AU89" s="1"/>
      <c r="AV89">
        <v>0</v>
      </c>
      <c r="AX89">
        <v>0</v>
      </c>
      <c r="AZ89">
        <v>0</v>
      </c>
      <c r="BA89">
        <v>0</v>
      </c>
      <c r="BF89">
        <v>0</v>
      </c>
      <c r="BG89" s="2"/>
      <c r="BH89">
        <v>0</v>
      </c>
      <c r="BL89">
        <v>0</v>
      </c>
      <c r="BM89" s="1"/>
      <c r="BN89">
        <v>0</v>
      </c>
      <c r="BO89">
        <v>9</v>
      </c>
      <c r="BP89" s="3"/>
      <c r="BQ89">
        <v>0</v>
      </c>
      <c r="BR89" s="3"/>
      <c r="BS89">
        <v>0</v>
      </c>
      <c r="BT89">
        <v>1</v>
      </c>
      <c r="BU89">
        <v>0</v>
      </c>
      <c r="DZ89">
        <v>1</v>
      </c>
      <c r="EA89">
        <v>2</v>
      </c>
      <c r="EB89">
        <v>1</v>
      </c>
      <c r="EC89">
        <v>17</v>
      </c>
      <c r="ED89">
        <v>0</v>
      </c>
      <c r="EE89">
        <v>150</v>
      </c>
      <c r="EF89">
        <v>2</v>
      </c>
      <c r="EG89">
        <v>15</v>
      </c>
      <c r="EH89">
        <v>1</v>
      </c>
      <c r="EM89">
        <v>0</v>
      </c>
      <c r="ES89">
        <v>0</v>
      </c>
      <c r="ET89">
        <v>0</v>
      </c>
      <c r="EV89" t="s">
        <v>189</v>
      </c>
      <c r="EW89">
        <v>2</v>
      </c>
      <c r="EX89">
        <v>2</v>
      </c>
      <c r="EY89">
        <v>17</v>
      </c>
      <c r="EZ89" s="1">
        <v>6.1111111111111109E-2</v>
      </c>
      <c r="FA89" t="str">
        <f>VLOOKUP(Table_Neonatal5[[#This Row],[Gender]],Table_Gender2[],2,FALSE)</f>
        <v>masculin</v>
      </c>
      <c r="FB89" t="e">
        <f>VLOOKUP(Table_Neonatal5[[#This Row],[PretermBy]],Table_PretermBy7[],2,FALSE)</f>
        <v>#N/A</v>
      </c>
      <c r="FC89" t="str">
        <f>VLOOKUP(Table_Neonatal5[[#This Row],[Diagnosis1]],Table_diagnosis[],2,FALSE)</f>
        <v>Infection neonatale / septicimie neonatale</v>
      </c>
      <c r="FD89" t="e">
        <f>VLOOKUP(Table_Neonatal5[[#This Row],[Diagnosis2]],Table_diagnosis[],2,FALSE)</f>
        <v>#N/A</v>
      </c>
      <c r="FE89" s="4" t="str">
        <f>VLOOKUP(Table_Neonatal5[[#This Row],[DischargeLoc]],Table_DischargeLoc1[],2,FALSE)</f>
        <v>Sortie/maternite</v>
      </c>
      <c r="FF89" s="4" t="str">
        <f>VLOOKUP(Table_Neonatal5[[#This Row],[AdmissionTempLow]],Table_YesNo8[],2,FALSE)</f>
        <v>Non</v>
      </c>
      <c r="FG89" s="4" t="str">
        <f>VLOOKUP(Table_Neonatal5[[#This Row],[BirthWeightLow]],Table_YesNo8[],2,FALSE)</f>
        <v>Non</v>
      </c>
      <c r="FH89" s="4" t="str">
        <f>VLOOKUP(Table_Neonatal5[[#This Row],[GestationalAgeLow]],Table_YesNo8[],2,FALSE)</f>
        <v>Non</v>
      </c>
      <c r="FI89" s="4" t="str">
        <f>VLOOKUP(Table_Neonatal5[[#This Row],[MethRx]],Table_YesNo8[],2,FALSE)</f>
        <v>Non</v>
      </c>
      <c r="FJ89" s="4" t="str">
        <f>VLOOKUP(Table_Neonatal5[[#This Row],[OxygenTherapy]],Table_YesNo8[],2,FALSE)</f>
        <v>Non</v>
      </c>
      <c r="FK89" s="4" t="e">
        <f>VLOOKUP(Table_Neonatal5[[#This Row],[OxygenMethod]],Table_OxygenMethod6[],2,FALSE)</f>
        <v>#N/A</v>
      </c>
      <c r="FL89" s="4" t="str">
        <f>VLOOKUP(Table_Neonatal5[[#This Row],[BloodSugarLow]],Table_YesNo8[],2,FALSE)</f>
        <v>Non disponible</v>
      </c>
      <c r="FM89" s="4" t="str">
        <f>VLOOKUP(Table_Neonatal5[[#This Row],[AdmittedFirst48]],Table_YesNo8[],2,FALSE)</f>
        <v>Oui</v>
      </c>
      <c r="FN89" s="4" t="str">
        <f>VLOOKUP(Table_Neonatal5[[#This Row],[Remained2weeks]],Table_YesNo8[],2,FALSE)</f>
        <v>Non</v>
      </c>
      <c r="FO89" s="4" t="str">
        <f>VLOOKUP(Table_Neonatal5[[#This Row],[Antibiotics]],Table_YesNo8[],2,FALSE)</f>
        <v>Oui</v>
      </c>
      <c r="FP89" s="4" t="str">
        <f>VLOOKUP(Table_Neonatal5[[#This Row],[BilirubinMeas]],Table_YesNo8[],2,FALSE)</f>
        <v>Non</v>
      </c>
      <c r="FQ89" s="4" t="str">
        <f>VLOOKUP(Table_Neonatal5[[#This Row],[Phototherapy]],Table_YesNo8[],2,FALSE)</f>
        <v>Non</v>
      </c>
      <c r="FR89" s="3">
        <f>DATE(2000+Table_Neonatal5[[#This Row],[AdmitYear]],Table_Neonatal5[[#This Row],[AdmitMonth]],Table_Neonatal5[[#This Row],[AdmitDay]])</f>
        <v>42737</v>
      </c>
    </row>
    <row r="90" spans="1:174" x14ac:dyDescent="0.25">
      <c r="A90" t="s">
        <v>299</v>
      </c>
      <c r="B90" s="1">
        <v>0.47013888888888888</v>
      </c>
      <c r="C90" t="s">
        <v>185</v>
      </c>
      <c r="D90">
        <v>13</v>
      </c>
      <c r="E90">
        <v>1</v>
      </c>
      <c r="F90">
        <v>17</v>
      </c>
      <c r="G90">
        <v>0</v>
      </c>
      <c r="H90">
        <v>18</v>
      </c>
      <c r="I90">
        <v>1</v>
      </c>
      <c r="J90">
        <v>17</v>
      </c>
      <c r="K90">
        <v>0</v>
      </c>
      <c r="L90">
        <v>0</v>
      </c>
      <c r="M90">
        <v>0</v>
      </c>
      <c r="N90">
        <v>3800</v>
      </c>
      <c r="O90">
        <v>0</v>
      </c>
      <c r="P90">
        <v>0</v>
      </c>
      <c r="R90">
        <v>0</v>
      </c>
      <c r="T90" s="2">
        <v>0.38194444444444442</v>
      </c>
      <c r="U90">
        <v>0</v>
      </c>
      <c r="V90">
        <v>5</v>
      </c>
      <c r="W90">
        <v>0</v>
      </c>
      <c r="X90">
        <v>12</v>
      </c>
      <c r="Y90">
        <v>0</v>
      </c>
      <c r="Z90" t="s">
        <v>300</v>
      </c>
      <c r="AB90">
        <v>1</v>
      </c>
      <c r="AD90">
        <v>31</v>
      </c>
      <c r="AE90">
        <v>1</v>
      </c>
      <c r="AF90">
        <v>17</v>
      </c>
      <c r="AG90">
        <v>0</v>
      </c>
      <c r="AH90">
        <v>18</v>
      </c>
      <c r="AI90">
        <v>0</v>
      </c>
      <c r="AJ90">
        <v>1</v>
      </c>
      <c r="AK90">
        <v>3400</v>
      </c>
      <c r="AL90">
        <v>0</v>
      </c>
      <c r="AM90">
        <v>18</v>
      </c>
      <c r="AN90" s="2">
        <v>0.38194444444444442</v>
      </c>
      <c r="AO90">
        <v>0</v>
      </c>
      <c r="AP90">
        <v>18</v>
      </c>
      <c r="AQ90">
        <v>1</v>
      </c>
      <c r="AR90">
        <v>17</v>
      </c>
      <c r="AS90">
        <v>0</v>
      </c>
      <c r="AT90">
        <v>0</v>
      </c>
      <c r="AU90" s="1"/>
      <c r="AV90">
        <v>0</v>
      </c>
      <c r="AX90">
        <v>0</v>
      </c>
      <c r="AZ90">
        <v>0</v>
      </c>
      <c r="BA90">
        <v>1</v>
      </c>
      <c r="BB90">
        <v>2</v>
      </c>
      <c r="BC90">
        <v>19</v>
      </c>
      <c r="BD90">
        <v>1</v>
      </c>
      <c r="BE90">
        <v>17</v>
      </c>
      <c r="BF90">
        <v>0</v>
      </c>
      <c r="BG90" s="2">
        <v>0</v>
      </c>
      <c r="BH90">
        <v>0</v>
      </c>
      <c r="BI90">
        <v>19</v>
      </c>
      <c r="BJ90">
        <v>1</v>
      </c>
      <c r="BK90">
        <v>17</v>
      </c>
      <c r="BL90">
        <v>0</v>
      </c>
      <c r="BM90" s="1">
        <v>0.5</v>
      </c>
      <c r="BN90">
        <v>0</v>
      </c>
      <c r="BO90">
        <v>0</v>
      </c>
      <c r="BP90" s="3"/>
      <c r="BQ90">
        <v>0</v>
      </c>
      <c r="BR90" s="3"/>
      <c r="BS90">
        <v>0</v>
      </c>
      <c r="BT90">
        <v>0</v>
      </c>
      <c r="BU90">
        <v>0</v>
      </c>
      <c r="DZ90">
        <v>1</v>
      </c>
      <c r="EA90">
        <v>18</v>
      </c>
      <c r="EB90">
        <v>1</v>
      </c>
      <c r="EC90">
        <v>17</v>
      </c>
      <c r="ED90">
        <v>0</v>
      </c>
      <c r="EE90">
        <v>525</v>
      </c>
      <c r="EF90">
        <v>2</v>
      </c>
      <c r="EI90">
        <v>175</v>
      </c>
      <c r="EJ90">
        <v>3</v>
      </c>
      <c r="EM90">
        <v>1</v>
      </c>
      <c r="EO90">
        <v>0</v>
      </c>
      <c r="EP90">
        <v>10</v>
      </c>
      <c r="EQ90">
        <v>1</v>
      </c>
      <c r="ER90">
        <v>17</v>
      </c>
      <c r="ES90">
        <v>0</v>
      </c>
      <c r="ET90">
        <v>0</v>
      </c>
      <c r="EV90" t="s">
        <v>189</v>
      </c>
      <c r="EW90">
        <v>27</v>
      </c>
      <c r="EX90">
        <v>3</v>
      </c>
      <c r="EY90">
        <v>17</v>
      </c>
      <c r="EZ90" s="1">
        <v>0.47499999999999998</v>
      </c>
      <c r="FA90" t="str">
        <f>VLOOKUP(Table_Neonatal5[[#This Row],[Gender]],Table_Gender2[],2,FALSE)</f>
        <v>masculin</v>
      </c>
      <c r="FB90" t="e">
        <f>VLOOKUP(Table_Neonatal5[[#This Row],[PretermBy]],Table_PretermBy7[],2,FALSE)</f>
        <v>#N/A</v>
      </c>
      <c r="FC90" t="str">
        <f>VLOOKUP(Table_Neonatal5[[#This Row],[Diagnosis1]],Table_diagnosis[],2,FALSE)</f>
        <v>Autre diagnostic</v>
      </c>
      <c r="FD90" t="e">
        <f>VLOOKUP(Table_Neonatal5[[#This Row],[Diagnosis2]],Table_diagnosis[],2,FALSE)</f>
        <v>#N/A</v>
      </c>
      <c r="FE90" s="4" t="str">
        <f>VLOOKUP(Table_Neonatal5[[#This Row],[DischargeLoc]],Table_DischargeLoc1[],2,FALSE)</f>
        <v>Sortie/maternite</v>
      </c>
      <c r="FF90" s="4" t="str">
        <f>VLOOKUP(Table_Neonatal5[[#This Row],[AdmissionTempLow]],Table_YesNo8[],2,FALSE)</f>
        <v>Non</v>
      </c>
      <c r="FG90" s="4" t="str">
        <f>VLOOKUP(Table_Neonatal5[[#This Row],[BirthWeightLow]],Table_YesNo8[],2,FALSE)</f>
        <v>Non</v>
      </c>
      <c r="FH90" s="4" t="str">
        <f>VLOOKUP(Table_Neonatal5[[#This Row],[GestationalAgeLow]],Table_YesNo8[],2,FALSE)</f>
        <v>Non</v>
      </c>
      <c r="FI90" s="4" t="str">
        <f>VLOOKUP(Table_Neonatal5[[#This Row],[MethRx]],Table_YesNo8[],2,FALSE)</f>
        <v>Non</v>
      </c>
      <c r="FJ90" s="4" t="str">
        <f>VLOOKUP(Table_Neonatal5[[#This Row],[OxygenTherapy]],Table_YesNo8[],2,FALSE)</f>
        <v>Oui</v>
      </c>
      <c r="FK90" s="4" t="str">
        <f>VLOOKUP(Table_Neonatal5[[#This Row],[OxygenMethod]],Table_OxygenMethod6[],2,FALSE)</f>
        <v>CPAP</v>
      </c>
      <c r="FL90" s="4" t="str">
        <f>VLOOKUP(Table_Neonatal5[[#This Row],[BloodSugarLow]],Table_YesNo8[],2,FALSE)</f>
        <v>Non</v>
      </c>
      <c r="FM90" s="4" t="str">
        <f>VLOOKUP(Table_Neonatal5[[#This Row],[AdmittedFirst48]],Table_YesNo8[],2,FALSE)</f>
        <v>Non</v>
      </c>
      <c r="FN90" s="4" t="str">
        <f>VLOOKUP(Table_Neonatal5[[#This Row],[Remained2weeks]],Table_YesNo8[],2,FALSE)</f>
        <v>Non</v>
      </c>
      <c r="FO90" s="4" t="str">
        <f>VLOOKUP(Table_Neonatal5[[#This Row],[Antibiotics]],Table_YesNo8[],2,FALSE)</f>
        <v>Oui</v>
      </c>
      <c r="FP90" s="4" t="str">
        <f>VLOOKUP(Table_Neonatal5[[#This Row],[BilirubinMeas]],Table_YesNo8[],2,FALSE)</f>
        <v>Oui</v>
      </c>
      <c r="FQ90" s="4" t="str">
        <f>VLOOKUP(Table_Neonatal5[[#This Row],[Phototherapy]],Table_YesNo8[],2,FALSE)</f>
        <v>Non</v>
      </c>
      <c r="FR90" s="3">
        <f>DATE(2000+Table_Neonatal5[[#This Row],[AdmitYear]],Table_Neonatal5[[#This Row],[AdmitMonth]],Table_Neonatal5[[#This Row],[AdmitDay]])</f>
        <v>42753</v>
      </c>
    </row>
    <row r="91" spans="1:174" x14ac:dyDescent="0.25">
      <c r="A91" t="s">
        <v>301</v>
      </c>
      <c r="B91" s="1">
        <v>0.34444444444444444</v>
      </c>
      <c r="C91" t="s">
        <v>185</v>
      </c>
      <c r="D91">
        <v>1</v>
      </c>
      <c r="E91">
        <v>3</v>
      </c>
      <c r="F91">
        <v>17</v>
      </c>
      <c r="G91">
        <v>0</v>
      </c>
      <c r="H91">
        <v>1</v>
      </c>
      <c r="I91">
        <v>3</v>
      </c>
      <c r="J91">
        <v>17</v>
      </c>
      <c r="K91">
        <v>0</v>
      </c>
      <c r="L91">
        <v>0</v>
      </c>
      <c r="M91">
        <v>0</v>
      </c>
      <c r="N91">
        <v>3600</v>
      </c>
      <c r="O91">
        <v>0</v>
      </c>
      <c r="P91">
        <v>0</v>
      </c>
      <c r="R91">
        <v>0</v>
      </c>
      <c r="T91" s="2">
        <v>0.125</v>
      </c>
      <c r="U91">
        <v>0</v>
      </c>
      <c r="V91">
        <v>0</v>
      </c>
      <c r="W91">
        <v>0</v>
      </c>
      <c r="X91">
        <v>3</v>
      </c>
      <c r="Y91">
        <v>0</v>
      </c>
      <c r="AB91">
        <v>0</v>
      </c>
      <c r="AD91">
        <v>8</v>
      </c>
      <c r="AE91">
        <v>3</v>
      </c>
      <c r="AF91">
        <v>17</v>
      </c>
      <c r="AG91">
        <v>0</v>
      </c>
      <c r="AH91">
        <v>7</v>
      </c>
      <c r="AI91">
        <v>0</v>
      </c>
      <c r="AJ91">
        <v>1</v>
      </c>
      <c r="AK91">
        <v>3650</v>
      </c>
      <c r="AL91">
        <v>0</v>
      </c>
      <c r="AM91">
        <v>17</v>
      </c>
      <c r="AN91" s="2">
        <v>0.125</v>
      </c>
      <c r="AO91">
        <v>0</v>
      </c>
      <c r="AP91">
        <v>1</v>
      </c>
      <c r="AQ91">
        <v>3</v>
      </c>
      <c r="AR91">
        <v>17</v>
      </c>
      <c r="AS91">
        <v>0</v>
      </c>
      <c r="AT91">
        <v>0</v>
      </c>
      <c r="AU91" s="1"/>
      <c r="AV91">
        <v>0</v>
      </c>
      <c r="AX91">
        <v>0</v>
      </c>
      <c r="AZ91">
        <v>0</v>
      </c>
      <c r="BA91">
        <v>1</v>
      </c>
      <c r="BB91">
        <v>1</v>
      </c>
      <c r="BC91">
        <v>1</v>
      </c>
      <c r="BD91">
        <v>3</v>
      </c>
      <c r="BE91">
        <v>17</v>
      </c>
      <c r="BF91">
        <v>0</v>
      </c>
      <c r="BG91" s="2">
        <v>0.125</v>
      </c>
      <c r="BH91">
        <v>0</v>
      </c>
      <c r="BI91">
        <v>1</v>
      </c>
      <c r="BJ91">
        <v>3</v>
      </c>
      <c r="BK91">
        <v>17</v>
      </c>
      <c r="BL91">
        <v>0</v>
      </c>
      <c r="BM91" s="1">
        <v>0.33333333333333331</v>
      </c>
      <c r="BN91">
        <v>0</v>
      </c>
      <c r="BO91">
        <v>0</v>
      </c>
      <c r="BP91" s="3"/>
      <c r="BQ91">
        <v>0</v>
      </c>
      <c r="BR91" s="3"/>
      <c r="BS91">
        <v>0</v>
      </c>
      <c r="BT91">
        <v>1</v>
      </c>
      <c r="BU91">
        <v>0</v>
      </c>
      <c r="DZ91">
        <v>1</v>
      </c>
      <c r="EA91">
        <v>1</v>
      </c>
      <c r="EB91">
        <v>3</v>
      </c>
      <c r="EC91">
        <v>17</v>
      </c>
      <c r="ED91">
        <v>0</v>
      </c>
      <c r="EE91">
        <v>180</v>
      </c>
      <c r="EF91">
        <v>2</v>
      </c>
      <c r="EG91">
        <v>18</v>
      </c>
      <c r="EH91">
        <v>1</v>
      </c>
      <c r="EM91">
        <v>0</v>
      </c>
      <c r="ES91">
        <v>0</v>
      </c>
      <c r="ET91">
        <v>0</v>
      </c>
      <c r="EV91" t="s">
        <v>186</v>
      </c>
      <c r="EW91">
        <v>4</v>
      </c>
      <c r="EX91">
        <v>4</v>
      </c>
      <c r="EY91">
        <v>17</v>
      </c>
      <c r="EZ91" s="1">
        <v>0.34930555555555554</v>
      </c>
      <c r="FA91" t="str">
        <f>VLOOKUP(Table_Neonatal5[[#This Row],[Gender]],Table_Gender2[],2,FALSE)</f>
        <v>masculin</v>
      </c>
      <c r="FB91" t="e">
        <f>VLOOKUP(Table_Neonatal5[[#This Row],[PretermBy]],Table_PretermBy7[],2,FALSE)</f>
        <v>#N/A</v>
      </c>
      <c r="FC91" t="str">
        <f>VLOOKUP(Table_Neonatal5[[#This Row],[Diagnosis1]],Table_diagnosis[],2,FALSE)</f>
        <v>Infection neonatale / septicimie neonatale</v>
      </c>
      <c r="FD91" t="e">
        <f>VLOOKUP(Table_Neonatal5[[#This Row],[Diagnosis2]],Table_diagnosis[],2,FALSE)</f>
        <v>#N/A</v>
      </c>
      <c r="FE91" s="4" t="str">
        <f>VLOOKUP(Table_Neonatal5[[#This Row],[DischargeLoc]],Table_DischargeLoc1[],2,FALSE)</f>
        <v>Sortie/maternite</v>
      </c>
      <c r="FF91" s="4" t="str">
        <f>VLOOKUP(Table_Neonatal5[[#This Row],[AdmissionTempLow]],Table_YesNo8[],2,FALSE)</f>
        <v>Non</v>
      </c>
      <c r="FG91" s="4" t="str">
        <f>VLOOKUP(Table_Neonatal5[[#This Row],[BirthWeightLow]],Table_YesNo8[],2,FALSE)</f>
        <v>Non</v>
      </c>
      <c r="FH91" s="4" t="str">
        <f>VLOOKUP(Table_Neonatal5[[#This Row],[GestationalAgeLow]],Table_YesNo8[],2,FALSE)</f>
        <v>Non</v>
      </c>
      <c r="FI91" s="4" t="str">
        <f>VLOOKUP(Table_Neonatal5[[#This Row],[MethRx]],Table_YesNo8[],2,FALSE)</f>
        <v>Non</v>
      </c>
      <c r="FJ91" s="4" t="str">
        <f>VLOOKUP(Table_Neonatal5[[#This Row],[OxygenTherapy]],Table_YesNo8[],2,FALSE)</f>
        <v>Oui</v>
      </c>
      <c r="FK91" s="4" t="str">
        <f>VLOOKUP(Table_Neonatal5[[#This Row],[OxygenMethod]],Table_OxygenMethod6[],2,FALSE)</f>
        <v>canule nasale/mask</v>
      </c>
      <c r="FL91" s="4" t="str">
        <f>VLOOKUP(Table_Neonatal5[[#This Row],[BloodSugarLow]],Table_YesNo8[],2,FALSE)</f>
        <v>Non</v>
      </c>
      <c r="FM91" s="4" t="str">
        <f>VLOOKUP(Table_Neonatal5[[#This Row],[AdmittedFirst48]],Table_YesNo8[],2,FALSE)</f>
        <v>Oui</v>
      </c>
      <c r="FN91" s="4" t="str">
        <f>VLOOKUP(Table_Neonatal5[[#This Row],[Remained2weeks]],Table_YesNo8[],2,FALSE)</f>
        <v>Non</v>
      </c>
      <c r="FO91" s="4" t="str">
        <f>VLOOKUP(Table_Neonatal5[[#This Row],[Antibiotics]],Table_YesNo8[],2,FALSE)</f>
        <v>Oui</v>
      </c>
      <c r="FP91" s="4" t="str">
        <f>VLOOKUP(Table_Neonatal5[[#This Row],[BilirubinMeas]],Table_YesNo8[],2,FALSE)</f>
        <v>Non</v>
      </c>
      <c r="FQ91" s="4" t="str">
        <f>VLOOKUP(Table_Neonatal5[[#This Row],[Phototherapy]],Table_YesNo8[],2,FALSE)</f>
        <v>Non</v>
      </c>
      <c r="FR91" s="3">
        <f>DATE(2000+Table_Neonatal5[[#This Row],[AdmitYear]],Table_Neonatal5[[#This Row],[AdmitMonth]],Table_Neonatal5[[#This Row],[AdmitDay]])</f>
        <v>42795</v>
      </c>
    </row>
    <row r="92" spans="1:174" x14ac:dyDescent="0.25">
      <c r="A92" t="s">
        <v>302</v>
      </c>
      <c r="B92" s="1">
        <v>6.6666666666666666E-2</v>
      </c>
      <c r="C92" t="s">
        <v>185</v>
      </c>
      <c r="D92">
        <v>27</v>
      </c>
      <c r="E92">
        <v>12</v>
      </c>
      <c r="F92">
        <v>16</v>
      </c>
      <c r="G92">
        <v>0</v>
      </c>
      <c r="H92">
        <v>31</v>
      </c>
      <c r="I92">
        <v>12</v>
      </c>
      <c r="J92">
        <v>16</v>
      </c>
      <c r="K92">
        <v>0</v>
      </c>
      <c r="L92">
        <v>0</v>
      </c>
      <c r="M92">
        <v>0</v>
      </c>
      <c r="O92">
        <v>1</v>
      </c>
      <c r="P92">
        <v>0</v>
      </c>
      <c r="R92">
        <v>0</v>
      </c>
      <c r="T92" s="2">
        <v>0.58680555555555558</v>
      </c>
      <c r="U92">
        <v>0</v>
      </c>
      <c r="V92">
        <v>4</v>
      </c>
      <c r="W92">
        <v>0</v>
      </c>
      <c r="X92">
        <v>12</v>
      </c>
      <c r="Y92">
        <v>0</v>
      </c>
      <c r="Z92" t="s">
        <v>303</v>
      </c>
      <c r="AA92">
        <v>3</v>
      </c>
      <c r="AB92">
        <v>0</v>
      </c>
      <c r="AD92">
        <v>9</v>
      </c>
      <c r="AE92">
        <v>1</v>
      </c>
      <c r="AF92">
        <v>17</v>
      </c>
      <c r="AG92">
        <v>0</v>
      </c>
      <c r="AH92">
        <v>9</v>
      </c>
      <c r="AI92">
        <v>0</v>
      </c>
      <c r="AJ92">
        <v>1</v>
      </c>
      <c r="AK92">
        <v>2400</v>
      </c>
      <c r="AL92">
        <v>0</v>
      </c>
      <c r="AM92">
        <v>17</v>
      </c>
      <c r="AN92" s="2">
        <v>0.58680555555555558</v>
      </c>
      <c r="AO92">
        <v>0</v>
      </c>
      <c r="AP92">
        <v>31</v>
      </c>
      <c r="AQ92">
        <v>12</v>
      </c>
      <c r="AR92">
        <v>16</v>
      </c>
      <c r="AS92">
        <v>0</v>
      </c>
      <c r="AT92">
        <v>0</v>
      </c>
      <c r="AU92" s="1"/>
      <c r="AV92">
        <v>0</v>
      </c>
      <c r="AX92">
        <v>0</v>
      </c>
      <c r="AZ92">
        <v>0</v>
      </c>
      <c r="BA92">
        <v>0</v>
      </c>
      <c r="BF92">
        <v>0</v>
      </c>
      <c r="BG92" s="2"/>
      <c r="BH92">
        <v>0</v>
      </c>
      <c r="BL92">
        <v>0</v>
      </c>
      <c r="BM92" s="1"/>
      <c r="BN92">
        <v>0</v>
      </c>
      <c r="BO92">
        <v>9</v>
      </c>
      <c r="BP92" s="3"/>
      <c r="BR92" s="3"/>
      <c r="BS92">
        <v>0</v>
      </c>
      <c r="BT92">
        <v>0</v>
      </c>
      <c r="BU92">
        <v>0</v>
      </c>
      <c r="DZ92">
        <v>1</v>
      </c>
      <c r="EA92">
        <v>31</v>
      </c>
      <c r="EB92">
        <v>12</v>
      </c>
      <c r="EC92">
        <v>16</v>
      </c>
      <c r="ED92">
        <v>0</v>
      </c>
      <c r="EE92">
        <v>115</v>
      </c>
      <c r="EF92">
        <v>2</v>
      </c>
      <c r="EG92">
        <v>11.5</v>
      </c>
      <c r="EH92">
        <v>1</v>
      </c>
      <c r="EM92">
        <v>0</v>
      </c>
      <c r="ES92">
        <v>0</v>
      </c>
      <c r="ET92">
        <v>0</v>
      </c>
      <c r="EV92" t="s">
        <v>189</v>
      </c>
      <c r="EW92">
        <v>2</v>
      </c>
      <c r="EX92">
        <v>2</v>
      </c>
      <c r="EY92">
        <v>17</v>
      </c>
      <c r="EZ92" s="1">
        <v>7.0833333333333331E-2</v>
      </c>
      <c r="FA92" t="str">
        <f>VLOOKUP(Table_Neonatal5[[#This Row],[Gender]],Table_Gender2[],2,FALSE)</f>
        <v>masculin</v>
      </c>
      <c r="FB92" t="e">
        <f>VLOOKUP(Table_Neonatal5[[#This Row],[PretermBy]],Table_PretermBy7[],2,FALSE)</f>
        <v>#N/A</v>
      </c>
      <c r="FC92" t="str">
        <f>VLOOKUP(Table_Neonatal5[[#This Row],[Diagnosis1]],Table_diagnosis[],2,FALSE)</f>
        <v>Autre diagnostic</v>
      </c>
      <c r="FD92" t="str">
        <f>VLOOKUP(Table_Neonatal5[[#This Row],[Diagnosis2]],Table_diagnosis[],2,FALSE)</f>
        <v>Infection neonatale / septicimie neonatale</v>
      </c>
      <c r="FE92" s="4" t="str">
        <f>VLOOKUP(Table_Neonatal5[[#This Row],[DischargeLoc]],Table_DischargeLoc1[],2,FALSE)</f>
        <v>Sortie/maternite</v>
      </c>
      <c r="FF92" s="4" t="str">
        <f>VLOOKUP(Table_Neonatal5[[#This Row],[AdmissionTempLow]],Table_YesNo8[],2,FALSE)</f>
        <v>Non</v>
      </c>
      <c r="FG92" s="4" t="str">
        <f>VLOOKUP(Table_Neonatal5[[#This Row],[BirthWeightLow]],Table_YesNo8[],2,FALSE)</f>
        <v>Non</v>
      </c>
      <c r="FH92" s="4" t="str">
        <f>VLOOKUP(Table_Neonatal5[[#This Row],[GestationalAgeLow]],Table_YesNo8[],2,FALSE)</f>
        <v>Non</v>
      </c>
      <c r="FI92" s="4" t="str">
        <f>VLOOKUP(Table_Neonatal5[[#This Row],[MethRx]],Table_YesNo8[],2,FALSE)</f>
        <v>Non</v>
      </c>
      <c r="FJ92" s="4" t="str">
        <f>VLOOKUP(Table_Neonatal5[[#This Row],[OxygenTherapy]],Table_YesNo8[],2,FALSE)</f>
        <v>Non</v>
      </c>
      <c r="FK92" s="4" t="e">
        <f>VLOOKUP(Table_Neonatal5[[#This Row],[OxygenMethod]],Table_OxygenMethod6[],2,FALSE)</f>
        <v>#N/A</v>
      </c>
      <c r="FL92" s="4" t="str">
        <f>VLOOKUP(Table_Neonatal5[[#This Row],[BloodSugarLow]],Table_YesNo8[],2,FALSE)</f>
        <v>Non disponible</v>
      </c>
      <c r="FM92" s="4" t="str">
        <f>VLOOKUP(Table_Neonatal5[[#This Row],[AdmittedFirst48]],Table_YesNo8[],2,FALSE)</f>
        <v>Non</v>
      </c>
      <c r="FN92" s="4" t="str">
        <f>VLOOKUP(Table_Neonatal5[[#This Row],[Remained2weeks]],Table_YesNo8[],2,FALSE)</f>
        <v>Non</v>
      </c>
      <c r="FO92" s="4" t="str">
        <f>VLOOKUP(Table_Neonatal5[[#This Row],[Antibiotics]],Table_YesNo8[],2,FALSE)</f>
        <v>Oui</v>
      </c>
      <c r="FP92" s="4" t="str">
        <f>VLOOKUP(Table_Neonatal5[[#This Row],[BilirubinMeas]],Table_YesNo8[],2,FALSE)</f>
        <v>Non</v>
      </c>
      <c r="FQ92" s="4" t="str">
        <f>VLOOKUP(Table_Neonatal5[[#This Row],[Phototherapy]],Table_YesNo8[],2,FALSE)</f>
        <v>Non</v>
      </c>
      <c r="FR92" s="3">
        <f>DATE(2000+Table_Neonatal5[[#This Row],[AdmitYear]],Table_Neonatal5[[#This Row],[AdmitMonth]],Table_Neonatal5[[#This Row],[AdmitDay]])</f>
        <v>42735</v>
      </c>
    </row>
    <row r="93" spans="1:174" x14ac:dyDescent="0.25">
      <c r="A93" t="s">
        <v>304</v>
      </c>
      <c r="B93" s="1">
        <v>0.33333333333333331</v>
      </c>
      <c r="C93" t="s">
        <v>185</v>
      </c>
      <c r="D93">
        <v>6</v>
      </c>
      <c r="E93">
        <v>3</v>
      </c>
      <c r="F93">
        <v>17</v>
      </c>
      <c r="G93">
        <v>0</v>
      </c>
      <c r="H93">
        <v>6</v>
      </c>
      <c r="I93">
        <v>3</v>
      </c>
      <c r="J93">
        <v>17</v>
      </c>
      <c r="K93">
        <v>0</v>
      </c>
      <c r="L93">
        <v>0</v>
      </c>
      <c r="M93">
        <v>0</v>
      </c>
      <c r="N93">
        <v>3200</v>
      </c>
      <c r="O93">
        <v>0</v>
      </c>
      <c r="P93">
        <v>0</v>
      </c>
      <c r="R93">
        <v>0</v>
      </c>
      <c r="T93" s="2">
        <v>0.91736111111111107</v>
      </c>
      <c r="U93">
        <v>0</v>
      </c>
      <c r="V93">
        <v>0</v>
      </c>
      <c r="W93">
        <v>0</v>
      </c>
      <c r="X93">
        <v>3</v>
      </c>
      <c r="Y93">
        <v>0</v>
      </c>
      <c r="AA93">
        <v>12</v>
      </c>
      <c r="AB93">
        <v>0</v>
      </c>
      <c r="AC93" t="s">
        <v>305</v>
      </c>
      <c r="AD93">
        <v>13</v>
      </c>
      <c r="AE93">
        <v>3</v>
      </c>
      <c r="AF93">
        <v>17</v>
      </c>
      <c r="AG93">
        <v>0</v>
      </c>
      <c r="AH93">
        <v>7</v>
      </c>
      <c r="AI93">
        <v>0</v>
      </c>
      <c r="AJ93">
        <v>1</v>
      </c>
      <c r="AK93">
        <v>2950</v>
      </c>
      <c r="AL93">
        <v>0</v>
      </c>
      <c r="AM93">
        <v>17</v>
      </c>
      <c r="AN93" s="2">
        <v>0.91736111111111107</v>
      </c>
      <c r="AO93">
        <v>0</v>
      </c>
      <c r="AP93">
        <v>6</v>
      </c>
      <c r="AQ93">
        <v>3</v>
      </c>
      <c r="AR93">
        <v>17</v>
      </c>
      <c r="AS93">
        <v>0</v>
      </c>
      <c r="AT93">
        <v>0</v>
      </c>
      <c r="AU93" s="1"/>
      <c r="AV93">
        <v>0</v>
      </c>
      <c r="AX93">
        <v>0</v>
      </c>
      <c r="AZ93">
        <v>0</v>
      </c>
      <c r="BA93">
        <v>0</v>
      </c>
      <c r="BF93">
        <v>0</v>
      </c>
      <c r="BG93" s="2"/>
      <c r="BH93">
        <v>0</v>
      </c>
      <c r="BL93">
        <v>0</v>
      </c>
      <c r="BM93" s="1"/>
      <c r="BN93">
        <v>0</v>
      </c>
      <c r="BO93">
        <v>0</v>
      </c>
      <c r="BP93" s="3"/>
      <c r="BQ93">
        <v>0</v>
      </c>
      <c r="BR93" s="3"/>
      <c r="BS93">
        <v>0</v>
      </c>
      <c r="BT93">
        <v>1</v>
      </c>
      <c r="BU93">
        <v>0</v>
      </c>
      <c r="DZ93">
        <v>1</v>
      </c>
      <c r="EA93">
        <v>6</v>
      </c>
      <c r="EB93">
        <v>3</v>
      </c>
      <c r="EC93">
        <v>17</v>
      </c>
      <c r="ED93">
        <v>0</v>
      </c>
      <c r="EE93">
        <v>147.5</v>
      </c>
      <c r="EF93">
        <v>2</v>
      </c>
      <c r="EG93">
        <v>14.75</v>
      </c>
      <c r="EH93">
        <v>1</v>
      </c>
      <c r="EM93">
        <v>0</v>
      </c>
      <c r="ES93">
        <v>0</v>
      </c>
      <c r="ET93">
        <v>0</v>
      </c>
      <c r="EV93" t="s">
        <v>186</v>
      </c>
      <c r="EW93">
        <v>4</v>
      </c>
      <c r="EX93">
        <v>4</v>
      </c>
      <c r="EY93">
        <v>17</v>
      </c>
      <c r="EZ93" s="1">
        <v>0.33888888888888891</v>
      </c>
      <c r="FA93" t="str">
        <f>VLOOKUP(Table_Neonatal5[[#This Row],[Gender]],Table_Gender2[],2,FALSE)</f>
        <v>masculin</v>
      </c>
      <c r="FB93" t="e">
        <f>VLOOKUP(Table_Neonatal5[[#This Row],[PretermBy]],Table_PretermBy7[],2,FALSE)</f>
        <v>#N/A</v>
      </c>
      <c r="FC93" t="str">
        <f>VLOOKUP(Table_Neonatal5[[#This Row],[Diagnosis1]],Table_diagnosis[],2,FALSE)</f>
        <v>Infection neonatale / septicimie neonatale</v>
      </c>
      <c r="FD93" t="str">
        <f>VLOOKUP(Table_Neonatal5[[#This Row],[Diagnosis2]],Table_diagnosis[],2,FALSE)</f>
        <v>Autre diagnostic</v>
      </c>
      <c r="FE93" s="4" t="str">
        <f>VLOOKUP(Table_Neonatal5[[#This Row],[DischargeLoc]],Table_DischargeLoc1[],2,FALSE)</f>
        <v>Sortie/maternite</v>
      </c>
      <c r="FF93" s="4" t="str">
        <f>VLOOKUP(Table_Neonatal5[[#This Row],[AdmissionTempLow]],Table_YesNo8[],2,FALSE)</f>
        <v>Non</v>
      </c>
      <c r="FG93" s="4" t="str">
        <f>VLOOKUP(Table_Neonatal5[[#This Row],[BirthWeightLow]],Table_YesNo8[],2,FALSE)</f>
        <v>Non</v>
      </c>
      <c r="FH93" s="4" t="str">
        <f>VLOOKUP(Table_Neonatal5[[#This Row],[GestationalAgeLow]],Table_YesNo8[],2,FALSE)</f>
        <v>Non</v>
      </c>
      <c r="FI93" s="4" t="str">
        <f>VLOOKUP(Table_Neonatal5[[#This Row],[MethRx]],Table_YesNo8[],2,FALSE)</f>
        <v>Non</v>
      </c>
      <c r="FJ93" s="4" t="str">
        <f>VLOOKUP(Table_Neonatal5[[#This Row],[OxygenTherapy]],Table_YesNo8[],2,FALSE)</f>
        <v>Non</v>
      </c>
      <c r="FK93" s="4" t="e">
        <f>VLOOKUP(Table_Neonatal5[[#This Row],[OxygenMethod]],Table_OxygenMethod6[],2,FALSE)</f>
        <v>#N/A</v>
      </c>
      <c r="FL93" s="4" t="str">
        <f>VLOOKUP(Table_Neonatal5[[#This Row],[BloodSugarLow]],Table_YesNo8[],2,FALSE)</f>
        <v>Non</v>
      </c>
      <c r="FM93" s="4" t="str">
        <f>VLOOKUP(Table_Neonatal5[[#This Row],[AdmittedFirst48]],Table_YesNo8[],2,FALSE)</f>
        <v>Oui</v>
      </c>
      <c r="FN93" s="4" t="str">
        <f>VLOOKUP(Table_Neonatal5[[#This Row],[Remained2weeks]],Table_YesNo8[],2,FALSE)</f>
        <v>Non</v>
      </c>
      <c r="FO93" s="4" t="str">
        <f>VLOOKUP(Table_Neonatal5[[#This Row],[Antibiotics]],Table_YesNo8[],2,FALSE)</f>
        <v>Oui</v>
      </c>
      <c r="FP93" s="4" t="str">
        <f>VLOOKUP(Table_Neonatal5[[#This Row],[BilirubinMeas]],Table_YesNo8[],2,FALSE)</f>
        <v>Non</v>
      </c>
      <c r="FQ93" s="4" t="str">
        <f>VLOOKUP(Table_Neonatal5[[#This Row],[Phototherapy]],Table_YesNo8[],2,FALSE)</f>
        <v>Non</v>
      </c>
      <c r="FR93" s="3">
        <f>DATE(2000+Table_Neonatal5[[#This Row],[AdmitYear]],Table_Neonatal5[[#This Row],[AdmitMonth]],Table_Neonatal5[[#This Row],[AdmitDay]])</f>
        <v>42800</v>
      </c>
    </row>
    <row r="94" spans="1:174" x14ac:dyDescent="0.25">
      <c r="A94" t="s">
        <v>306</v>
      </c>
      <c r="B94" s="1">
        <v>0.60416666666666663</v>
      </c>
      <c r="C94" t="s">
        <v>185</v>
      </c>
      <c r="D94">
        <v>6</v>
      </c>
      <c r="E94">
        <v>11</v>
      </c>
      <c r="F94">
        <v>16</v>
      </c>
      <c r="G94">
        <v>0</v>
      </c>
      <c r="H94">
        <v>6</v>
      </c>
      <c r="I94">
        <v>11</v>
      </c>
      <c r="J94">
        <v>16</v>
      </c>
      <c r="K94">
        <v>0</v>
      </c>
      <c r="L94">
        <v>1</v>
      </c>
      <c r="M94">
        <v>0</v>
      </c>
      <c r="N94">
        <v>1600</v>
      </c>
      <c r="O94">
        <v>0</v>
      </c>
      <c r="P94">
        <v>1</v>
      </c>
      <c r="Q94">
        <v>35</v>
      </c>
      <c r="R94">
        <v>0</v>
      </c>
      <c r="T94" s="2">
        <v>8.3333333333333329E-2</v>
      </c>
      <c r="U94">
        <v>0</v>
      </c>
      <c r="V94">
        <v>0</v>
      </c>
      <c r="W94">
        <v>0</v>
      </c>
      <c r="X94">
        <v>2</v>
      </c>
      <c r="Y94">
        <v>0</v>
      </c>
      <c r="AA94">
        <v>3</v>
      </c>
      <c r="AB94">
        <v>0</v>
      </c>
      <c r="AD94">
        <v>25</v>
      </c>
      <c r="AE94">
        <v>11</v>
      </c>
      <c r="AF94">
        <v>16</v>
      </c>
      <c r="AG94">
        <v>0</v>
      </c>
      <c r="AH94">
        <v>18</v>
      </c>
      <c r="AI94">
        <v>0</v>
      </c>
      <c r="AJ94">
        <v>1</v>
      </c>
      <c r="AK94">
        <v>1850</v>
      </c>
      <c r="AL94">
        <v>0</v>
      </c>
      <c r="AM94">
        <v>16</v>
      </c>
      <c r="AN94" s="2">
        <v>8.3333333333333329E-2</v>
      </c>
      <c r="AO94">
        <v>0</v>
      </c>
      <c r="AP94">
        <v>6</v>
      </c>
      <c r="AQ94">
        <v>11</v>
      </c>
      <c r="AR94">
        <v>16</v>
      </c>
      <c r="AS94">
        <v>0</v>
      </c>
      <c r="AT94">
        <v>0</v>
      </c>
      <c r="AU94" s="1"/>
      <c r="AV94">
        <v>0</v>
      </c>
      <c r="AX94">
        <v>0</v>
      </c>
      <c r="AZ94">
        <v>1</v>
      </c>
      <c r="BA94">
        <v>0</v>
      </c>
      <c r="BF94">
        <v>0</v>
      </c>
      <c r="BG94" s="2"/>
      <c r="BH94">
        <v>0</v>
      </c>
      <c r="BL94">
        <v>0</v>
      </c>
      <c r="BM94" s="1"/>
      <c r="BN94">
        <v>0</v>
      </c>
      <c r="BP94" s="3"/>
      <c r="BQ94">
        <v>0</v>
      </c>
      <c r="BR94" s="3"/>
      <c r="BS94">
        <v>0</v>
      </c>
      <c r="BT94">
        <v>1</v>
      </c>
      <c r="BU94">
        <v>1</v>
      </c>
      <c r="BV94">
        <v>6</v>
      </c>
      <c r="BW94">
        <v>11</v>
      </c>
      <c r="BX94">
        <v>16</v>
      </c>
      <c r="BY94">
        <v>1600</v>
      </c>
      <c r="BZ94">
        <v>7</v>
      </c>
      <c r="CA94">
        <v>11</v>
      </c>
      <c r="CB94">
        <v>16</v>
      </c>
      <c r="CC94">
        <v>1500</v>
      </c>
      <c r="CD94">
        <v>8</v>
      </c>
      <c r="CE94">
        <v>11</v>
      </c>
      <c r="CF94">
        <v>16</v>
      </c>
      <c r="CG94">
        <v>1500</v>
      </c>
      <c r="CH94">
        <v>9</v>
      </c>
      <c r="CI94">
        <v>11</v>
      </c>
      <c r="CJ94">
        <v>16</v>
      </c>
      <c r="CK94">
        <v>1600</v>
      </c>
      <c r="CL94">
        <v>10</v>
      </c>
      <c r="CM94">
        <v>11</v>
      </c>
      <c r="CN94">
        <v>16</v>
      </c>
      <c r="CO94">
        <v>1550</v>
      </c>
      <c r="CP94">
        <v>11</v>
      </c>
      <c r="CQ94">
        <v>11</v>
      </c>
      <c r="CR94">
        <v>16</v>
      </c>
      <c r="CS94">
        <v>9</v>
      </c>
      <c r="CT94">
        <v>12</v>
      </c>
      <c r="CU94">
        <v>11</v>
      </c>
      <c r="CW94">
        <v>1550</v>
      </c>
      <c r="CX94">
        <v>13</v>
      </c>
      <c r="CY94">
        <v>11</v>
      </c>
      <c r="CZ94">
        <v>16</v>
      </c>
      <c r="DA94">
        <v>1700</v>
      </c>
      <c r="DB94">
        <v>14</v>
      </c>
      <c r="DC94">
        <v>11</v>
      </c>
      <c r="DD94">
        <v>16</v>
      </c>
      <c r="DE94">
        <v>1600</v>
      </c>
      <c r="DF94">
        <v>15</v>
      </c>
      <c r="DG94">
        <v>11</v>
      </c>
      <c r="DH94">
        <v>16</v>
      </c>
      <c r="DI94">
        <v>1600</v>
      </c>
      <c r="DJ94">
        <v>16</v>
      </c>
      <c r="DK94">
        <v>11</v>
      </c>
      <c r="DL94">
        <v>16</v>
      </c>
      <c r="DM94">
        <v>1550</v>
      </c>
      <c r="DN94">
        <v>17</v>
      </c>
      <c r="DO94">
        <v>11</v>
      </c>
      <c r="DP94">
        <v>16</v>
      </c>
      <c r="DQ94">
        <v>1600</v>
      </c>
      <c r="DZ94">
        <v>1</v>
      </c>
      <c r="EA94">
        <v>6</v>
      </c>
      <c r="EB94">
        <v>11</v>
      </c>
      <c r="EC94">
        <v>16</v>
      </c>
      <c r="ED94">
        <v>0</v>
      </c>
      <c r="EE94">
        <v>80</v>
      </c>
      <c r="EF94">
        <v>2</v>
      </c>
      <c r="EG94">
        <v>4.8</v>
      </c>
      <c r="EH94">
        <v>1</v>
      </c>
      <c r="EM94">
        <v>0</v>
      </c>
      <c r="ES94">
        <v>0</v>
      </c>
      <c r="ET94">
        <v>0</v>
      </c>
      <c r="EV94" t="s">
        <v>189</v>
      </c>
      <c r="EW94">
        <v>12</v>
      </c>
      <c r="EX94">
        <v>12</v>
      </c>
      <c r="EY94">
        <v>16</v>
      </c>
      <c r="EZ94" s="1">
        <v>0.60833333333333328</v>
      </c>
      <c r="FA94" t="str">
        <f>VLOOKUP(Table_Neonatal5[[#This Row],[Gender]],Table_Gender2[],2,FALSE)</f>
        <v>feminin</v>
      </c>
      <c r="FB94" t="e">
        <f>VLOOKUP(Table_Neonatal5[[#This Row],[PretermBy]],Table_PretermBy7[],2,FALSE)</f>
        <v>#N/A</v>
      </c>
      <c r="FC94" t="str">
        <f>VLOOKUP(Table_Neonatal5[[#This Row],[Diagnosis1]],Table_diagnosis[],2,FALSE)</f>
        <v>Bas poids de naissance</v>
      </c>
      <c r="FD94" t="str">
        <f>VLOOKUP(Table_Neonatal5[[#This Row],[Diagnosis2]],Table_diagnosis[],2,FALSE)</f>
        <v>Infection neonatale / septicimie neonatale</v>
      </c>
      <c r="FE94" s="4" t="str">
        <f>VLOOKUP(Table_Neonatal5[[#This Row],[DischargeLoc]],Table_DischargeLoc1[],2,FALSE)</f>
        <v>Sortie/maternite</v>
      </c>
      <c r="FF94" s="4" t="str">
        <f>VLOOKUP(Table_Neonatal5[[#This Row],[AdmissionTempLow]],Table_YesNo8[],2,FALSE)</f>
        <v>Non</v>
      </c>
      <c r="FG94" s="4" t="str">
        <f>VLOOKUP(Table_Neonatal5[[#This Row],[BirthWeightLow]],Table_YesNo8[],2,FALSE)</f>
        <v>Non</v>
      </c>
      <c r="FH94" s="4" t="str">
        <f>VLOOKUP(Table_Neonatal5[[#This Row],[GestationalAgeLow]],Table_YesNo8[],2,FALSE)</f>
        <v>Non</v>
      </c>
      <c r="FI94" s="4" t="str">
        <f>VLOOKUP(Table_Neonatal5[[#This Row],[MethRx]],Table_YesNo8[],2,FALSE)</f>
        <v>Oui</v>
      </c>
      <c r="FJ94" s="4" t="str">
        <f>VLOOKUP(Table_Neonatal5[[#This Row],[OxygenTherapy]],Table_YesNo8[],2,FALSE)</f>
        <v>Non</v>
      </c>
      <c r="FK94" s="4" t="e">
        <f>VLOOKUP(Table_Neonatal5[[#This Row],[OxygenMethod]],Table_OxygenMethod6[],2,FALSE)</f>
        <v>#N/A</v>
      </c>
      <c r="FL94" s="4" t="str">
        <f>VLOOKUP(Table_Neonatal5[[#This Row],[BloodSugarLow]],Table_YesNo8[],2,FALSE)</f>
        <v>Non</v>
      </c>
      <c r="FM94" s="4" t="str">
        <f>VLOOKUP(Table_Neonatal5[[#This Row],[AdmittedFirst48]],Table_YesNo8[],2,FALSE)</f>
        <v>Oui</v>
      </c>
      <c r="FN94" s="4" t="str">
        <f>VLOOKUP(Table_Neonatal5[[#This Row],[Remained2weeks]],Table_YesNo8[],2,FALSE)</f>
        <v>Oui</v>
      </c>
      <c r="FO94" s="4" t="str">
        <f>VLOOKUP(Table_Neonatal5[[#This Row],[Antibiotics]],Table_YesNo8[],2,FALSE)</f>
        <v>Oui</v>
      </c>
      <c r="FP94" s="4" t="str">
        <f>VLOOKUP(Table_Neonatal5[[#This Row],[BilirubinMeas]],Table_YesNo8[],2,FALSE)</f>
        <v>Non</v>
      </c>
      <c r="FQ94" s="4" t="str">
        <f>VLOOKUP(Table_Neonatal5[[#This Row],[Phototherapy]],Table_YesNo8[],2,FALSE)</f>
        <v>Non</v>
      </c>
      <c r="FR94" s="3">
        <f>DATE(2000+Table_Neonatal5[[#This Row],[AdmitYear]],Table_Neonatal5[[#This Row],[AdmitMonth]],Table_Neonatal5[[#This Row],[AdmitDay]])</f>
        <v>42680</v>
      </c>
    </row>
    <row r="95" spans="1:174" x14ac:dyDescent="0.25">
      <c r="A95" t="s">
        <v>307</v>
      </c>
      <c r="B95" s="1">
        <v>0.55625000000000002</v>
      </c>
      <c r="C95" t="s">
        <v>185</v>
      </c>
      <c r="D95">
        <v>6</v>
      </c>
      <c r="E95">
        <v>11</v>
      </c>
      <c r="F95">
        <v>16</v>
      </c>
      <c r="G95">
        <v>0</v>
      </c>
      <c r="H95">
        <v>6</v>
      </c>
      <c r="I95">
        <v>11</v>
      </c>
      <c r="J95">
        <v>16</v>
      </c>
      <c r="K95">
        <v>0</v>
      </c>
      <c r="L95">
        <v>1</v>
      </c>
      <c r="M95">
        <v>0</v>
      </c>
      <c r="N95">
        <v>1100</v>
      </c>
      <c r="O95">
        <v>0</v>
      </c>
      <c r="P95">
        <v>1</v>
      </c>
      <c r="Q95">
        <v>35</v>
      </c>
      <c r="R95">
        <v>0</v>
      </c>
      <c r="T95" s="2">
        <v>8.3333333333333329E-2</v>
      </c>
      <c r="U95">
        <v>0</v>
      </c>
      <c r="V95">
        <v>0</v>
      </c>
      <c r="W95">
        <v>0</v>
      </c>
      <c r="X95">
        <v>1</v>
      </c>
      <c r="Y95">
        <v>0</v>
      </c>
      <c r="Z95" t="s">
        <v>308</v>
      </c>
      <c r="AA95">
        <v>4</v>
      </c>
      <c r="AB95">
        <v>1</v>
      </c>
      <c r="AD95">
        <v>16</v>
      </c>
      <c r="AE95">
        <v>12</v>
      </c>
      <c r="AF95">
        <v>16</v>
      </c>
      <c r="AG95">
        <v>0</v>
      </c>
      <c r="AH95">
        <v>30</v>
      </c>
      <c r="AI95">
        <v>0</v>
      </c>
      <c r="AJ95">
        <v>1</v>
      </c>
      <c r="AK95">
        <v>1850</v>
      </c>
      <c r="AL95">
        <v>0</v>
      </c>
      <c r="AM95">
        <v>16</v>
      </c>
      <c r="AN95" s="2">
        <v>8.3333333333333329E-2</v>
      </c>
      <c r="AO95">
        <v>0</v>
      </c>
      <c r="AP95">
        <v>6</v>
      </c>
      <c r="AQ95">
        <v>11</v>
      </c>
      <c r="AR95">
        <v>16</v>
      </c>
      <c r="AS95">
        <v>0</v>
      </c>
      <c r="AT95">
        <v>0</v>
      </c>
      <c r="AU95" s="1"/>
      <c r="AV95">
        <v>0</v>
      </c>
      <c r="AX95">
        <v>0</v>
      </c>
      <c r="AZ95">
        <v>1</v>
      </c>
      <c r="BA95">
        <v>1</v>
      </c>
      <c r="BB95">
        <v>2</v>
      </c>
      <c r="BC95">
        <v>6</v>
      </c>
      <c r="BD95">
        <v>11</v>
      </c>
      <c r="BE95">
        <v>16</v>
      </c>
      <c r="BF95">
        <v>0</v>
      </c>
      <c r="BG95" s="2">
        <v>0.25</v>
      </c>
      <c r="BH95">
        <v>0</v>
      </c>
      <c r="BI95">
        <v>9</v>
      </c>
      <c r="BJ95">
        <v>11</v>
      </c>
      <c r="BK95">
        <v>16</v>
      </c>
      <c r="BL95">
        <v>0</v>
      </c>
      <c r="BM95" s="1">
        <v>0.375</v>
      </c>
      <c r="BN95">
        <v>0</v>
      </c>
      <c r="BO95">
        <v>0</v>
      </c>
      <c r="BP95" s="3"/>
      <c r="BQ95">
        <v>0</v>
      </c>
      <c r="BR95" s="3"/>
      <c r="BS95">
        <v>0</v>
      </c>
      <c r="BT95">
        <v>1</v>
      </c>
      <c r="BU95">
        <v>1</v>
      </c>
      <c r="BV95">
        <v>6</v>
      </c>
      <c r="BW95">
        <v>11</v>
      </c>
      <c r="BX95">
        <v>16</v>
      </c>
      <c r="BY95">
        <v>1100</v>
      </c>
      <c r="BZ95">
        <v>7</v>
      </c>
      <c r="CA95">
        <v>11</v>
      </c>
      <c r="CB95">
        <v>16</v>
      </c>
      <c r="CC95">
        <v>1050</v>
      </c>
      <c r="CD95">
        <v>8</v>
      </c>
      <c r="CE95">
        <v>11</v>
      </c>
      <c r="CF95">
        <v>16</v>
      </c>
      <c r="CG95">
        <v>1060</v>
      </c>
      <c r="CH95">
        <v>9</v>
      </c>
      <c r="CI95">
        <v>11</v>
      </c>
      <c r="CJ95">
        <v>16</v>
      </c>
      <c r="CK95">
        <v>1150</v>
      </c>
      <c r="CL95">
        <v>10</v>
      </c>
      <c r="CM95">
        <v>11</v>
      </c>
      <c r="CN95">
        <v>16</v>
      </c>
      <c r="CO95">
        <v>1100</v>
      </c>
      <c r="CP95">
        <v>11</v>
      </c>
      <c r="CQ95">
        <v>11</v>
      </c>
      <c r="CR95">
        <v>16</v>
      </c>
      <c r="CS95">
        <v>9</v>
      </c>
      <c r="CT95">
        <v>12</v>
      </c>
      <c r="CU95">
        <v>11</v>
      </c>
      <c r="CW95">
        <v>1150</v>
      </c>
      <c r="CX95">
        <v>13</v>
      </c>
      <c r="CY95">
        <v>11</v>
      </c>
      <c r="CZ95">
        <v>16</v>
      </c>
      <c r="DA95">
        <v>1150</v>
      </c>
      <c r="DB95">
        <v>14</v>
      </c>
      <c r="DC95">
        <v>11</v>
      </c>
      <c r="DD95">
        <v>16</v>
      </c>
      <c r="DE95">
        <v>1100</v>
      </c>
      <c r="DF95">
        <v>15</v>
      </c>
      <c r="DG95">
        <v>11</v>
      </c>
      <c r="DH95">
        <v>16</v>
      </c>
      <c r="DI95">
        <v>1100</v>
      </c>
      <c r="DJ95">
        <v>16</v>
      </c>
      <c r="DK95">
        <v>11</v>
      </c>
      <c r="DL95">
        <v>16</v>
      </c>
      <c r="DM95">
        <v>1100</v>
      </c>
      <c r="DN95">
        <v>17</v>
      </c>
      <c r="DO95">
        <v>11</v>
      </c>
      <c r="DP95">
        <v>16</v>
      </c>
      <c r="DQ95">
        <v>1100</v>
      </c>
      <c r="DZ95">
        <v>1</v>
      </c>
      <c r="EA95">
        <v>6</v>
      </c>
      <c r="EB95">
        <v>11</v>
      </c>
      <c r="EC95">
        <v>16</v>
      </c>
      <c r="ED95">
        <v>0</v>
      </c>
      <c r="EE95">
        <v>55</v>
      </c>
      <c r="EF95">
        <v>2</v>
      </c>
      <c r="EG95">
        <v>3.3</v>
      </c>
      <c r="EH95">
        <v>1</v>
      </c>
      <c r="EM95">
        <v>0</v>
      </c>
      <c r="ES95">
        <v>0</v>
      </c>
      <c r="ET95">
        <v>0</v>
      </c>
      <c r="EV95" t="s">
        <v>189</v>
      </c>
      <c r="EW95">
        <v>11</v>
      </c>
      <c r="EX95">
        <v>1</v>
      </c>
      <c r="EY95">
        <v>17</v>
      </c>
      <c r="EZ95" s="1">
        <v>0.56666666666666665</v>
      </c>
      <c r="FA95" t="str">
        <f>VLOOKUP(Table_Neonatal5[[#This Row],[Gender]],Table_Gender2[],2,FALSE)</f>
        <v>feminin</v>
      </c>
      <c r="FB95" t="e">
        <f>VLOOKUP(Table_Neonatal5[[#This Row],[PretermBy]],Table_PretermBy7[],2,FALSE)</f>
        <v>#N/A</v>
      </c>
      <c r="FC95" t="str">
        <f>VLOOKUP(Table_Neonatal5[[#This Row],[Diagnosis1]],Table_diagnosis[],2,FALSE)</f>
        <v>Prematurite</v>
      </c>
      <c r="FD95" t="str">
        <f>VLOOKUP(Table_Neonatal5[[#This Row],[Diagnosis2]],Table_diagnosis[],2,FALSE)</f>
        <v>Detresse respiratoire</v>
      </c>
      <c r="FE95" s="4" t="str">
        <f>VLOOKUP(Table_Neonatal5[[#This Row],[DischargeLoc]],Table_DischargeLoc1[],2,FALSE)</f>
        <v>Sortie/maternite</v>
      </c>
      <c r="FF95" s="4" t="str">
        <f>VLOOKUP(Table_Neonatal5[[#This Row],[AdmissionTempLow]],Table_YesNo8[],2,FALSE)</f>
        <v>Non</v>
      </c>
      <c r="FG95" s="4" t="str">
        <f>VLOOKUP(Table_Neonatal5[[#This Row],[BirthWeightLow]],Table_YesNo8[],2,FALSE)</f>
        <v>Non</v>
      </c>
      <c r="FH95" s="4" t="str">
        <f>VLOOKUP(Table_Neonatal5[[#This Row],[GestationalAgeLow]],Table_YesNo8[],2,FALSE)</f>
        <v>Non</v>
      </c>
      <c r="FI95" s="4" t="str">
        <f>VLOOKUP(Table_Neonatal5[[#This Row],[MethRx]],Table_YesNo8[],2,FALSE)</f>
        <v>Oui</v>
      </c>
      <c r="FJ95" s="4" t="str">
        <f>VLOOKUP(Table_Neonatal5[[#This Row],[OxygenTherapy]],Table_YesNo8[],2,FALSE)</f>
        <v>Oui</v>
      </c>
      <c r="FK95" s="4" t="str">
        <f>VLOOKUP(Table_Neonatal5[[#This Row],[OxygenMethod]],Table_OxygenMethod6[],2,FALSE)</f>
        <v>CPAP</v>
      </c>
      <c r="FL95" s="4" t="str">
        <f>VLOOKUP(Table_Neonatal5[[#This Row],[BloodSugarLow]],Table_YesNo8[],2,FALSE)</f>
        <v>Non</v>
      </c>
      <c r="FM95" s="4" t="str">
        <f>VLOOKUP(Table_Neonatal5[[#This Row],[AdmittedFirst48]],Table_YesNo8[],2,FALSE)</f>
        <v>Oui</v>
      </c>
      <c r="FN95" s="4" t="str">
        <f>VLOOKUP(Table_Neonatal5[[#This Row],[Remained2weeks]],Table_YesNo8[],2,FALSE)</f>
        <v>Oui</v>
      </c>
      <c r="FO95" s="4" t="str">
        <f>VLOOKUP(Table_Neonatal5[[#This Row],[Antibiotics]],Table_YesNo8[],2,FALSE)</f>
        <v>Oui</v>
      </c>
      <c r="FP95" s="4" t="str">
        <f>VLOOKUP(Table_Neonatal5[[#This Row],[BilirubinMeas]],Table_YesNo8[],2,FALSE)</f>
        <v>Non</v>
      </c>
      <c r="FQ95" s="4" t="str">
        <f>VLOOKUP(Table_Neonatal5[[#This Row],[Phototherapy]],Table_YesNo8[],2,FALSE)</f>
        <v>Non</v>
      </c>
      <c r="FR95" s="3">
        <f>DATE(2000+Table_Neonatal5[[#This Row],[AdmitYear]],Table_Neonatal5[[#This Row],[AdmitMonth]],Table_Neonatal5[[#This Row],[AdmitDay]])</f>
        <v>42680</v>
      </c>
    </row>
    <row r="96" spans="1:174" x14ac:dyDescent="0.25">
      <c r="A96" t="s">
        <v>309</v>
      </c>
      <c r="B96" s="1">
        <v>0.61805555555555558</v>
      </c>
      <c r="C96" t="s">
        <v>185</v>
      </c>
      <c r="D96">
        <v>3</v>
      </c>
      <c r="E96">
        <v>11</v>
      </c>
      <c r="F96">
        <v>16</v>
      </c>
      <c r="G96">
        <v>0</v>
      </c>
      <c r="H96">
        <v>3</v>
      </c>
      <c r="I96">
        <v>11</v>
      </c>
      <c r="J96">
        <v>16</v>
      </c>
      <c r="K96">
        <v>0</v>
      </c>
      <c r="L96">
        <v>1</v>
      </c>
      <c r="M96">
        <v>0</v>
      </c>
      <c r="N96">
        <v>1850</v>
      </c>
      <c r="O96">
        <v>0</v>
      </c>
      <c r="P96">
        <v>1</v>
      </c>
      <c r="Q96">
        <v>35</v>
      </c>
      <c r="R96">
        <v>0</v>
      </c>
      <c r="T96" s="2">
        <v>2.4305555555555556E-2</v>
      </c>
      <c r="U96">
        <v>0</v>
      </c>
      <c r="V96">
        <v>0</v>
      </c>
      <c r="W96">
        <v>0</v>
      </c>
      <c r="X96">
        <v>12</v>
      </c>
      <c r="Y96">
        <v>0</v>
      </c>
      <c r="Z96" t="s">
        <v>255</v>
      </c>
      <c r="AA96">
        <v>2</v>
      </c>
      <c r="AB96">
        <v>0</v>
      </c>
      <c r="AD96">
        <v>18</v>
      </c>
      <c r="AE96">
        <v>11</v>
      </c>
      <c r="AF96">
        <v>16</v>
      </c>
      <c r="AG96">
        <v>0</v>
      </c>
      <c r="AH96">
        <v>16</v>
      </c>
      <c r="AI96">
        <v>0</v>
      </c>
      <c r="AJ96">
        <v>1</v>
      </c>
      <c r="AK96">
        <v>1900</v>
      </c>
      <c r="AL96">
        <v>0</v>
      </c>
      <c r="AM96">
        <v>17</v>
      </c>
      <c r="AN96" s="2">
        <v>1.0416666666666666E-2</v>
      </c>
      <c r="AO96">
        <v>0</v>
      </c>
      <c r="AP96">
        <v>3</v>
      </c>
      <c r="AQ96">
        <v>11</v>
      </c>
      <c r="AR96">
        <v>16</v>
      </c>
      <c r="AS96">
        <v>0</v>
      </c>
      <c r="AT96">
        <v>0</v>
      </c>
      <c r="AU96" s="1"/>
      <c r="AV96">
        <v>0</v>
      </c>
      <c r="AX96">
        <v>0</v>
      </c>
      <c r="AZ96">
        <v>0</v>
      </c>
      <c r="BA96">
        <v>1</v>
      </c>
      <c r="BB96">
        <v>2</v>
      </c>
      <c r="BC96">
        <v>3</v>
      </c>
      <c r="BD96">
        <v>11</v>
      </c>
      <c r="BE96">
        <v>16</v>
      </c>
      <c r="BF96">
        <v>0</v>
      </c>
      <c r="BG96" s="2">
        <v>4.1666666666666664E-2</v>
      </c>
      <c r="BH96">
        <v>0</v>
      </c>
      <c r="BI96">
        <v>6</v>
      </c>
      <c r="BJ96">
        <v>11</v>
      </c>
      <c r="BK96">
        <v>16</v>
      </c>
      <c r="BL96">
        <v>0</v>
      </c>
      <c r="BM96" s="1">
        <v>0.375</v>
      </c>
      <c r="BN96">
        <v>0</v>
      </c>
      <c r="BP96" s="3"/>
      <c r="BQ96">
        <v>0</v>
      </c>
      <c r="BR96" s="3"/>
      <c r="BS96">
        <v>0</v>
      </c>
      <c r="BT96">
        <v>1</v>
      </c>
      <c r="BU96">
        <v>1</v>
      </c>
      <c r="BV96">
        <v>3</v>
      </c>
      <c r="BW96">
        <v>11</v>
      </c>
      <c r="BX96">
        <v>16</v>
      </c>
      <c r="BY96">
        <v>1850</v>
      </c>
      <c r="BZ96">
        <v>4</v>
      </c>
      <c r="CA96">
        <v>11</v>
      </c>
      <c r="CB96">
        <v>16</v>
      </c>
      <c r="CC96">
        <v>1750</v>
      </c>
      <c r="CD96">
        <v>5</v>
      </c>
      <c r="CE96">
        <v>11</v>
      </c>
      <c r="CF96">
        <v>16</v>
      </c>
      <c r="CG96">
        <v>1750</v>
      </c>
      <c r="CH96">
        <v>6</v>
      </c>
      <c r="CI96">
        <v>11</v>
      </c>
      <c r="CJ96">
        <v>16</v>
      </c>
      <c r="CK96">
        <v>1700</v>
      </c>
      <c r="CL96">
        <v>7</v>
      </c>
      <c r="CM96">
        <v>11</v>
      </c>
      <c r="CN96">
        <v>16</v>
      </c>
      <c r="CO96">
        <v>1650</v>
      </c>
      <c r="CP96">
        <v>8</v>
      </c>
      <c r="CQ96">
        <v>11</v>
      </c>
      <c r="CR96">
        <v>16</v>
      </c>
      <c r="CS96">
        <v>1650</v>
      </c>
      <c r="CT96">
        <v>9</v>
      </c>
      <c r="CU96">
        <v>11</v>
      </c>
      <c r="CW96">
        <v>1600</v>
      </c>
      <c r="CX96">
        <v>10</v>
      </c>
      <c r="CY96">
        <v>11</v>
      </c>
      <c r="CZ96">
        <v>16</v>
      </c>
      <c r="DA96">
        <v>1650</v>
      </c>
      <c r="DB96">
        <v>11</v>
      </c>
      <c r="DC96">
        <v>11</v>
      </c>
      <c r="DD96">
        <v>16</v>
      </c>
      <c r="DE96">
        <v>1650</v>
      </c>
      <c r="DF96">
        <v>12</v>
      </c>
      <c r="DG96">
        <v>11</v>
      </c>
      <c r="DH96">
        <v>16</v>
      </c>
      <c r="DI96">
        <v>1650</v>
      </c>
      <c r="DJ96">
        <v>13</v>
      </c>
      <c r="DK96">
        <v>11</v>
      </c>
      <c r="DL96">
        <v>16</v>
      </c>
      <c r="DM96">
        <v>1700</v>
      </c>
      <c r="DN96">
        <v>14</v>
      </c>
      <c r="DO96">
        <v>11</v>
      </c>
      <c r="DP96">
        <v>16</v>
      </c>
      <c r="DQ96">
        <v>1750</v>
      </c>
      <c r="DZ96">
        <v>1</v>
      </c>
      <c r="EA96">
        <v>3</v>
      </c>
      <c r="EB96">
        <v>11</v>
      </c>
      <c r="EC96">
        <v>16</v>
      </c>
      <c r="ED96">
        <v>0</v>
      </c>
      <c r="EE96">
        <v>92.5</v>
      </c>
      <c r="EF96">
        <v>2</v>
      </c>
      <c r="EG96">
        <v>5.55</v>
      </c>
      <c r="EH96">
        <v>1</v>
      </c>
      <c r="EM96">
        <v>1</v>
      </c>
      <c r="EO96">
        <v>10</v>
      </c>
      <c r="EP96">
        <v>5</v>
      </c>
      <c r="EQ96">
        <v>11</v>
      </c>
      <c r="ER96">
        <v>16</v>
      </c>
      <c r="ES96">
        <v>0</v>
      </c>
      <c r="ET96">
        <v>0</v>
      </c>
      <c r="EV96" t="s">
        <v>189</v>
      </c>
      <c r="EW96">
        <v>12</v>
      </c>
      <c r="EX96">
        <v>12</v>
      </c>
      <c r="EY96">
        <v>16</v>
      </c>
      <c r="EZ96" s="1">
        <v>0.625</v>
      </c>
      <c r="FA96" t="str">
        <f>VLOOKUP(Table_Neonatal5[[#This Row],[Gender]],Table_Gender2[],2,FALSE)</f>
        <v>feminin</v>
      </c>
      <c r="FB96" t="e">
        <f>VLOOKUP(Table_Neonatal5[[#This Row],[PretermBy]],Table_PretermBy7[],2,FALSE)</f>
        <v>#N/A</v>
      </c>
      <c r="FC96" t="str">
        <f>VLOOKUP(Table_Neonatal5[[#This Row],[Diagnosis1]],Table_diagnosis[],2,FALSE)</f>
        <v>Autre diagnostic</v>
      </c>
      <c r="FD96" t="str">
        <f>VLOOKUP(Table_Neonatal5[[#This Row],[Diagnosis2]],Table_diagnosis[],2,FALSE)</f>
        <v>Bas poids de naissance</v>
      </c>
      <c r="FE96" s="4" t="str">
        <f>VLOOKUP(Table_Neonatal5[[#This Row],[DischargeLoc]],Table_DischargeLoc1[],2,FALSE)</f>
        <v>Sortie/maternite</v>
      </c>
      <c r="FF96" s="4" t="str">
        <f>VLOOKUP(Table_Neonatal5[[#This Row],[AdmissionTempLow]],Table_YesNo8[],2,FALSE)</f>
        <v>Non</v>
      </c>
      <c r="FG96" s="4" t="str">
        <f>VLOOKUP(Table_Neonatal5[[#This Row],[BirthWeightLow]],Table_YesNo8[],2,FALSE)</f>
        <v>Non</v>
      </c>
      <c r="FH96" s="4" t="str">
        <f>VLOOKUP(Table_Neonatal5[[#This Row],[GestationalAgeLow]],Table_YesNo8[],2,FALSE)</f>
        <v>Non</v>
      </c>
      <c r="FI96" s="4" t="str">
        <f>VLOOKUP(Table_Neonatal5[[#This Row],[MethRx]],Table_YesNo8[],2,FALSE)</f>
        <v>Non</v>
      </c>
      <c r="FJ96" s="4" t="str">
        <f>VLOOKUP(Table_Neonatal5[[#This Row],[OxygenTherapy]],Table_YesNo8[],2,FALSE)</f>
        <v>Oui</v>
      </c>
      <c r="FK96" s="4" t="str">
        <f>VLOOKUP(Table_Neonatal5[[#This Row],[OxygenMethod]],Table_OxygenMethod6[],2,FALSE)</f>
        <v>CPAP</v>
      </c>
      <c r="FL96" s="4" t="str">
        <f>VLOOKUP(Table_Neonatal5[[#This Row],[BloodSugarLow]],Table_YesNo8[],2,FALSE)</f>
        <v>Non</v>
      </c>
      <c r="FM96" s="4" t="str">
        <f>VLOOKUP(Table_Neonatal5[[#This Row],[AdmittedFirst48]],Table_YesNo8[],2,FALSE)</f>
        <v>Oui</v>
      </c>
      <c r="FN96" s="4" t="str">
        <f>VLOOKUP(Table_Neonatal5[[#This Row],[Remained2weeks]],Table_YesNo8[],2,FALSE)</f>
        <v>Oui</v>
      </c>
      <c r="FO96" s="4" t="str">
        <f>VLOOKUP(Table_Neonatal5[[#This Row],[Antibiotics]],Table_YesNo8[],2,FALSE)</f>
        <v>Oui</v>
      </c>
      <c r="FP96" s="4" t="str">
        <f>VLOOKUP(Table_Neonatal5[[#This Row],[BilirubinMeas]],Table_YesNo8[],2,FALSE)</f>
        <v>Oui</v>
      </c>
      <c r="FQ96" s="4" t="str">
        <f>VLOOKUP(Table_Neonatal5[[#This Row],[Phototherapy]],Table_YesNo8[],2,FALSE)</f>
        <v>Non</v>
      </c>
      <c r="FR96" s="3">
        <f>DATE(2000+Table_Neonatal5[[#This Row],[AdmitYear]],Table_Neonatal5[[#This Row],[AdmitMonth]],Table_Neonatal5[[#This Row],[AdmitDay]])</f>
        <v>42677</v>
      </c>
    </row>
    <row r="97" spans="1:174" x14ac:dyDescent="0.25">
      <c r="A97" t="s">
        <v>310</v>
      </c>
      <c r="B97" s="1">
        <v>0.44027777777777777</v>
      </c>
      <c r="C97" t="s">
        <v>185</v>
      </c>
      <c r="D97">
        <v>2</v>
      </c>
      <c r="E97">
        <v>3</v>
      </c>
      <c r="F97">
        <v>17</v>
      </c>
      <c r="G97">
        <v>0</v>
      </c>
      <c r="H97">
        <v>2</v>
      </c>
      <c r="I97">
        <v>3</v>
      </c>
      <c r="J97">
        <v>17</v>
      </c>
      <c r="K97">
        <v>0</v>
      </c>
      <c r="L97">
        <v>0</v>
      </c>
      <c r="M97">
        <v>0</v>
      </c>
      <c r="N97">
        <v>1250</v>
      </c>
      <c r="O97">
        <v>0</v>
      </c>
      <c r="P97">
        <v>1</v>
      </c>
      <c r="R97">
        <v>0</v>
      </c>
      <c r="T97" s="2">
        <v>0.47222222222222221</v>
      </c>
      <c r="U97">
        <v>0</v>
      </c>
      <c r="V97">
        <v>0</v>
      </c>
      <c r="W97">
        <v>0</v>
      </c>
      <c r="X97">
        <v>12</v>
      </c>
      <c r="Y97">
        <v>0</v>
      </c>
      <c r="Z97" t="s">
        <v>311</v>
      </c>
      <c r="AB97">
        <v>1</v>
      </c>
      <c r="AD97">
        <v>2</v>
      </c>
      <c r="AE97">
        <v>3</v>
      </c>
      <c r="AF97">
        <v>17</v>
      </c>
      <c r="AG97">
        <v>0</v>
      </c>
      <c r="AH97">
        <v>0</v>
      </c>
      <c r="AI97">
        <v>0</v>
      </c>
      <c r="AJ97">
        <v>4</v>
      </c>
      <c r="AK97">
        <v>1250</v>
      </c>
      <c r="AL97">
        <v>0</v>
      </c>
      <c r="AM97">
        <v>3</v>
      </c>
      <c r="AN97" s="2">
        <v>0.47222222222222221</v>
      </c>
      <c r="AO97">
        <v>0</v>
      </c>
      <c r="AP97">
        <v>2</v>
      </c>
      <c r="AQ97">
        <v>3</v>
      </c>
      <c r="AR97">
        <v>17</v>
      </c>
      <c r="AS97">
        <v>0</v>
      </c>
      <c r="AT97">
        <v>0</v>
      </c>
      <c r="AU97" s="1"/>
      <c r="AV97">
        <v>0</v>
      </c>
      <c r="AX97">
        <v>0</v>
      </c>
      <c r="AZ97">
        <v>0</v>
      </c>
      <c r="BA97">
        <v>0</v>
      </c>
      <c r="BF97">
        <v>0</v>
      </c>
      <c r="BG97" s="2"/>
      <c r="BH97">
        <v>0</v>
      </c>
      <c r="BL97">
        <v>0</v>
      </c>
      <c r="BM97" s="1"/>
      <c r="BN97">
        <v>0</v>
      </c>
      <c r="BO97">
        <v>0</v>
      </c>
      <c r="BP97" s="3"/>
      <c r="BQ97">
        <v>0</v>
      </c>
      <c r="BR97" s="3"/>
      <c r="BS97">
        <v>0</v>
      </c>
      <c r="BT97">
        <v>1</v>
      </c>
      <c r="BU97">
        <v>0</v>
      </c>
      <c r="DZ97">
        <v>0</v>
      </c>
      <c r="ED97">
        <v>0</v>
      </c>
      <c r="EM97">
        <v>0</v>
      </c>
      <c r="ES97">
        <v>0</v>
      </c>
      <c r="ET97">
        <v>0</v>
      </c>
      <c r="EV97" t="s">
        <v>189</v>
      </c>
      <c r="EW97">
        <v>4</v>
      </c>
      <c r="EX97">
        <v>4</v>
      </c>
      <c r="EY97">
        <v>17</v>
      </c>
      <c r="EZ97" s="1">
        <v>0.44583333333333336</v>
      </c>
      <c r="FA97" t="str">
        <f>VLOOKUP(Table_Neonatal5[[#This Row],[Gender]],Table_Gender2[],2,FALSE)</f>
        <v>masculin</v>
      </c>
      <c r="FB97" t="e">
        <f>VLOOKUP(Table_Neonatal5[[#This Row],[PretermBy]],Table_PretermBy7[],2,FALSE)</f>
        <v>#N/A</v>
      </c>
      <c r="FC97" t="str">
        <f>VLOOKUP(Table_Neonatal5[[#This Row],[Diagnosis1]],Table_diagnosis[],2,FALSE)</f>
        <v>Autre diagnostic</v>
      </c>
      <c r="FD97" t="e">
        <f>VLOOKUP(Table_Neonatal5[[#This Row],[Diagnosis2]],Table_diagnosis[],2,FALSE)</f>
        <v>#N/A</v>
      </c>
      <c r="FE97" s="4" t="str">
        <f>VLOOKUP(Table_Neonatal5[[#This Row],[DischargeLoc]],Table_DischargeLoc1[],2,FALSE)</f>
        <v>decede</v>
      </c>
      <c r="FF97" s="4" t="str">
        <f>VLOOKUP(Table_Neonatal5[[#This Row],[AdmissionTempLow]],Table_YesNo8[],2,FALSE)</f>
        <v>Non</v>
      </c>
      <c r="FG97" s="4" t="str">
        <f>VLOOKUP(Table_Neonatal5[[#This Row],[BirthWeightLow]],Table_YesNo8[],2,FALSE)</f>
        <v>Non</v>
      </c>
      <c r="FH97" s="4" t="str">
        <f>VLOOKUP(Table_Neonatal5[[#This Row],[GestationalAgeLow]],Table_YesNo8[],2,FALSE)</f>
        <v>Non</v>
      </c>
      <c r="FI97" s="4" t="str">
        <f>VLOOKUP(Table_Neonatal5[[#This Row],[MethRx]],Table_YesNo8[],2,FALSE)</f>
        <v>Non</v>
      </c>
      <c r="FJ97" s="4" t="str">
        <f>VLOOKUP(Table_Neonatal5[[#This Row],[OxygenTherapy]],Table_YesNo8[],2,FALSE)</f>
        <v>Non</v>
      </c>
      <c r="FK97" s="4" t="e">
        <f>VLOOKUP(Table_Neonatal5[[#This Row],[OxygenMethod]],Table_OxygenMethod6[],2,FALSE)</f>
        <v>#N/A</v>
      </c>
      <c r="FL97" s="4" t="str">
        <f>VLOOKUP(Table_Neonatal5[[#This Row],[BloodSugarLow]],Table_YesNo8[],2,FALSE)</f>
        <v>Non</v>
      </c>
      <c r="FM97" s="4" t="str">
        <f>VLOOKUP(Table_Neonatal5[[#This Row],[AdmittedFirst48]],Table_YesNo8[],2,FALSE)</f>
        <v>Oui</v>
      </c>
      <c r="FN97" s="4" t="str">
        <f>VLOOKUP(Table_Neonatal5[[#This Row],[Remained2weeks]],Table_YesNo8[],2,FALSE)</f>
        <v>Non</v>
      </c>
      <c r="FO97" s="4" t="str">
        <f>VLOOKUP(Table_Neonatal5[[#This Row],[Antibiotics]],Table_YesNo8[],2,FALSE)</f>
        <v>Non</v>
      </c>
      <c r="FP97" s="4" t="str">
        <f>VLOOKUP(Table_Neonatal5[[#This Row],[BilirubinMeas]],Table_YesNo8[],2,FALSE)</f>
        <v>Non</v>
      </c>
      <c r="FQ97" s="4" t="str">
        <f>VLOOKUP(Table_Neonatal5[[#This Row],[Phototherapy]],Table_YesNo8[],2,FALSE)</f>
        <v>Non</v>
      </c>
      <c r="FR97" s="3">
        <f>DATE(2000+Table_Neonatal5[[#This Row],[AdmitYear]],Table_Neonatal5[[#This Row],[AdmitMonth]],Table_Neonatal5[[#This Row],[AdmitDay]])</f>
        <v>42796</v>
      </c>
    </row>
    <row r="98" spans="1:174" x14ac:dyDescent="0.25">
      <c r="A98" t="s">
        <v>312</v>
      </c>
      <c r="B98" s="1">
        <v>0.49583333333333335</v>
      </c>
      <c r="C98" t="s">
        <v>185</v>
      </c>
      <c r="D98">
        <v>17</v>
      </c>
      <c r="E98">
        <v>3</v>
      </c>
      <c r="F98">
        <v>17</v>
      </c>
      <c r="G98">
        <v>0</v>
      </c>
      <c r="H98">
        <v>18</v>
      </c>
      <c r="I98">
        <v>3</v>
      </c>
      <c r="J98">
        <v>17</v>
      </c>
      <c r="K98">
        <v>0</v>
      </c>
      <c r="L98">
        <v>0</v>
      </c>
      <c r="M98">
        <v>0</v>
      </c>
      <c r="N98">
        <v>2800</v>
      </c>
      <c r="O98">
        <v>0</v>
      </c>
      <c r="P98">
        <v>0</v>
      </c>
      <c r="R98">
        <v>0</v>
      </c>
      <c r="T98" s="2">
        <v>0.46875</v>
      </c>
      <c r="U98">
        <v>0</v>
      </c>
      <c r="V98">
        <v>8</v>
      </c>
      <c r="W98">
        <v>0</v>
      </c>
      <c r="X98">
        <v>3</v>
      </c>
      <c r="Y98">
        <v>0</v>
      </c>
      <c r="AA98">
        <v>7</v>
      </c>
      <c r="AB98">
        <v>0</v>
      </c>
      <c r="AD98">
        <v>25</v>
      </c>
      <c r="AE98">
        <v>3</v>
      </c>
      <c r="AF98">
        <v>17</v>
      </c>
      <c r="AG98">
        <v>0</v>
      </c>
      <c r="AH98">
        <v>8</v>
      </c>
      <c r="AI98">
        <v>0</v>
      </c>
      <c r="AJ98">
        <v>1</v>
      </c>
      <c r="AK98">
        <v>2900</v>
      </c>
      <c r="AL98">
        <v>0</v>
      </c>
      <c r="AM98">
        <v>15</v>
      </c>
      <c r="AN98" s="2">
        <v>0.46875</v>
      </c>
      <c r="AO98">
        <v>0</v>
      </c>
      <c r="AP98">
        <v>18</v>
      </c>
      <c r="AQ98">
        <v>3</v>
      </c>
      <c r="AR98">
        <v>17</v>
      </c>
      <c r="AS98">
        <v>0</v>
      </c>
      <c r="AT98">
        <v>0</v>
      </c>
      <c r="AU98" s="1"/>
      <c r="AV98">
        <v>0</v>
      </c>
      <c r="AX98">
        <v>0</v>
      </c>
      <c r="AZ98">
        <v>0</v>
      </c>
      <c r="BA98">
        <v>0</v>
      </c>
      <c r="BF98">
        <v>0</v>
      </c>
      <c r="BG98" s="2"/>
      <c r="BH98">
        <v>0</v>
      </c>
      <c r="BL98">
        <v>0</v>
      </c>
      <c r="BM98" s="1"/>
      <c r="BN98">
        <v>0</v>
      </c>
      <c r="BP98" s="3"/>
      <c r="BQ98">
        <v>0</v>
      </c>
      <c r="BR98" s="3"/>
      <c r="BS98">
        <v>0</v>
      </c>
      <c r="BT98">
        <v>1</v>
      </c>
      <c r="BU98">
        <v>0</v>
      </c>
      <c r="DZ98">
        <v>1</v>
      </c>
      <c r="EA98">
        <v>18</v>
      </c>
      <c r="EB98">
        <v>3</v>
      </c>
      <c r="EC98">
        <v>17</v>
      </c>
      <c r="ED98">
        <v>0</v>
      </c>
      <c r="EE98">
        <v>120</v>
      </c>
      <c r="EF98">
        <v>2</v>
      </c>
      <c r="EG98">
        <v>12</v>
      </c>
      <c r="EH98">
        <v>1</v>
      </c>
      <c r="EM98">
        <v>1</v>
      </c>
      <c r="EO98">
        <v>13</v>
      </c>
      <c r="EP98">
        <v>18</v>
      </c>
      <c r="EQ98">
        <v>3</v>
      </c>
      <c r="ER98">
        <v>17</v>
      </c>
      <c r="ES98">
        <v>0</v>
      </c>
      <c r="ET98">
        <v>1</v>
      </c>
      <c r="EV98" t="s">
        <v>189</v>
      </c>
      <c r="EW98">
        <v>4</v>
      </c>
      <c r="EX98">
        <v>4</v>
      </c>
      <c r="EY98">
        <v>17</v>
      </c>
      <c r="EZ98" s="1">
        <v>0.49930555555555556</v>
      </c>
      <c r="FA98" t="str">
        <f>VLOOKUP(Table_Neonatal5[[#This Row],[Gender]],Table_Gender2[],2,FALSE)</f>
        <v>masculin</v>
      </c>
      <c r="FB98" t="e">
        <f>VLOOKUP(Table_Neonatal5[[#This Row],[PretermBy]],Table_PretermBy7[],2,FALSE)</f>
        <v>#N/A</v>
      </c>
      <c r="FC98" t="str">
        <f>VLOOKUP(Table_Neonatal5[[#This Row],[Diagnosis1]],Table_diagnosis[],2,FALSE)</f>
        <v>Infection neonatale / septicimie neonatale</v>
      </c>
      <c r="FD98" t="str">
        <f>VLOOKUP(Table_Neonatal5[[#This Row],[Diagnosis2]],Table_diagnosis[],2,FALSE)</f>
        <v>Jaunisse</v>
      </c>
      <c r="FE98" s="4" t="str">
        <f>VLOOKUP(Table_Neonatal5[[#This Row],[DischargeLoc]],Table_DischargeLoc1[],2,FALSE)</f>
        <v>Sortie/maternite</v>
      </c>
      <c r="FF98" s="4" t="str">
        <f>VLOOKUP(Table_Neonatal5[[#This Row],[AdmissionTempLow]],Table_YesNo8[],2,FALSE)</f>
        <v>Non</v>
      </c>
      <c r="FG98" s="4" t="str">
        <f>VLOOKUP(Table_Neonatal5[[#This Row],[BirthWeightLow]],Table_YesNo8[],2,FALSE)</f>
        <v>Non</v>
      </c>
      <c r="FH98" s="4" t="str">
        <f>VLOOKUP(Table_Neonatal5[[#This Row],[GestationalAgeLow]],Table_YesNo8[],2,FALSE)</f>
        <v>Non</v>
      </c>
      <c r="FI98" s="4" t="str">
        <f>VLOOKUP(Table_Neonatal5[[#This Row],[MethRx]],Table_YesNo8[],2,FALSE)</f>
        <v>Non</v>
      </c>
      <c r="FJ98" s="4" t="str">
        <f>VLOOKUP(Table_Neonatal5[[#This Row],[OxygenTherapy]],Table_YesNo8[],2,FALSE)</f>
        <v>Non</v>
      </c>
      <c r="FK98" s="4" t="e">
        <f>VLOOKUP(Table_Neonatal5[[#This Row],[OxygenMethod]],Table_OxygenMethod6[],2,FALSE)</f>
        <v>#N/A</v>
      </c>
      <c r="FL98" s="4" t="str">
        <f>VLOOKUP(Table_Neonatal5[[#This Row],[BloodSugarLow]],Table_YesNo8[],2,FALSE)</f>
        <v>Non</v>
      </c>
      <c r="FM98" s="4" t="str">
        <f>VLOOKUP(Table_Neonatal5[[#This Row],[AdmittedFirst48]],Table_YesNo8[],2,FALSE)</f>
        <v>Oui</v>
      </c>
      <c r="FN98" s="4" t="str">
        <f>VLOOKUP(Table_Neonatal5[[#This Row],[Remained2weeks]],Table_YesNo8[],2,FALSE)</f>
        <v>Non</v>
      </c>
      <c r="FO98" s="4" t="str">
        <f>VLOOKUP(Table_Neonatal5[[#This Row],[Antibiotics]],Table_YesNo8[],2,FALSE)</f>
        <v>Oui</v>
      </c>
      <c r="FP98" s="4" t="str">
        <f>VLOOKUP(Table_Neonatal5[[#This Row],[BilirubinMeas]],Table_YesNo8[],2,FALSE)</f>
        <v>Oui</v>
      </c>
      <c r="FQ98" s="4" t="str">
        <f>VLOOKUP(Table_Neonatal5[[#This Row],[Phototherapy]],Table_YesNo8[],2,FALSE)</f>
        <v>Oui</v>
      </c>
      <c r="FR98" s="3">
        <f>DATE(2000+Table_Neonatal5[[#This Row],[AdmitYear]],Table_Neonatal5[[#This Row],[AdmitMonth]],Table_Neonatal5[[#This Row],[AdmitDay]])</f>
        <v>42812</v>
      </c>
    </row>
    <row r="99" spans="1:174" x14ac:dyDescent="0.25">
      <c r="A99" t="s">
        <v>313</v>
      </c>
      <c r="B99" s="1">
        <v>0.4597222222222222</v>
      </c>
      <c r="C99" t="s">
        <v>185</v>
      </c>
      <c r="D99">
        <v>25</v>
      </c>
      <c r="E99">
        <v>11</v>
      </c>
      <c r="F99">
        <v>16</v>
      </c>
      <c r="G99">
        <v>0</v>
      </c>
      <c r="H99">
        <v>19</v>
      </c>
      <c r="I99">
        <v>12</v>
      </c>
      <c r="J99">
        <v>16</v>
      </c>
      <c r="K99">
        <v>0</v>
      </c>
      <c r="L99">
        <v>0</v>
      </c>
      <c r="M99">
        <v>0</v>
      </c>
      <c r="N99">
        <v>2900</v>
      </c>
      <c r="O99">
        <v>0</v>
      </c>
      <c r="P99">
        <v>0</v>
      </c>
      <c r="R99">
        <v>0</v>
      </c>
      <c r="T99" s="2">
        <v>0.26944444444444443</v>
      </c>
      <c r="U99">
        <v>0</v>
      </c>
      <c r="V99">
        <v>24</v>
      </c>
      <c r="W99">
        <v>0</v>
      </c>
      <c r="X99">
        <v>12</v>
      </c>
      <c r="Y99">
        <v>0</v>
      </c>
      <c r="Z99" t="s">
        <v>314</v>
      </c>
      <c r="AA99">
        <v>3</v>
      </c>
      <c r="AB99">
        <v>0</v>
      </c>
      <c r="AD99">
        <v>27</v>
      </c>
      <c r="AE99">
        <v>12</v>
      </c>
      <c r="AF99">
        <v>16</v>
      </c>
      <c r="AG99">
        <v>0</v>
      </c>
      <c r="AH99">
        <v>32</v>
      </c>
      <c r="AI99">
        <v>0</v>
      </c>
      <c r="AJ99">
        <v>1</v>
      </c>
      <c r="AK99">
        <v>4000</v>
      </c>
      <c r="AL99">
        <v>0</v>
      </c>
      <c r="AM99">
        <v>17</v>
      </c>
      <c r="AN99" s="2">
        <v>0.26944444444444443</v>
      </c>
      <c r="AO99">
        <v>0</v>
      </c>
      <c r="AP99">
        <v>19</v>
      </c>
      <c r="AQ99">
        <v>12</v>
      </c>
      <c r="AR99">
        <v>16</v>
      </c>
      <c r="AS99">
        <v>0</v>
      </c>
      <c r="AT99">
        <v>0</v>
      </c>
      <c r="AU99" s="1"/>
      <c r="AV99">
        <v>0</v>
      </c>
      <c r="AX99">
        <v>0</v>
      </c>
      <c r="AZ99">
        <v>0</v>
      </c>
      <c r="BA99">
        <v>0</v>
      </c>
      <c r="BF99">
        <v>0</v>
      </c>
      <c r="BG99" s="2"/>
      <c r="BH99">
        <v>0</v>
      </c>
      <c r="BL99">
        <v>0</v>
      </c>
      <c r="BM99" s="1"/>
      <c r="BN99">
        <v>0</v>
      </c>
      <c r="BO99">
        <v>0</v>
      </c>
      <c r="BP99" s="3"/>
      <c r="BQ99">
        <v>0</v>
      </c>
      <c r="BR99" s="3"/>
      <c r="BS99">
        <v>0</v>
      </c>
      <c r="BT99">
        <v>0</v>
      </c>
      <c r="BU99">
        <v>0</v>
      </c>
      <c r="DZ99">
        <v>1</v>
      </c>
      <c r="EA99">
        <v>19</v>
      </c>
      <c r="EB99">
        <v>12</v>
      </c>
      <c r="EC99">
        <v>16</v>
      </c>
      <c r="ED99">
        <v>0</v>
      </c>
      <c r="EE99">
        <v>177.5</v>
      </c>
      <c r="EF99">
        <v>2</v>
      </c>
      <c r="EG99">
        <v>17.75</v>
      </c>
      <c r="EH99">
        <v>1</v>
      </c>
      <c r="EM99">
        <v>0</v>
      </c>
      <c r="ES99">
        <v>0</v>
      </c>
      <c r="ET99">
        <v>0</v>
      </c>
      <c r="EV99" t="s">
        <v>189</v>
      </c>
      <c r="EW99">
        <v>11</v>
      </c>
      <c r="EX99">
        <v>1</v>
      </c>
      <c r="EY99">
        <v>17</v>
      </c>
      <c r="EZ99" s="1">
        <v>0.46458333333333335</v>
      </c>
      <c r="FA99" t="str">
        <f>VLOOKUP(Table_Neonatal5[[#This Row],[Gender]],Table_Gender2[],2,FALSE)</f>
        <v>masculin</v>
      </c>
      <c r="FB99" t="e">
        <f>VLOOKUP(Table_Neonatal5[[#This Row],[PretermBy]],Table_PretermBy7[],2,FALSE)</f>
        <v>#N/A</v>
      </c>
      <c r="FC99" t="str">
        <f>VLOOKUP(Table_Neonatal5[[#This Row],[Diagnosis1]],Table_diagnosis[],2,FALSE)</f>
        <v>Autre diagnostic</v>
      </c>
      <c r="FD99" t="str">
        <f>VLOOKUP(Table_Neonatal5[[#This Row],[Diagnosis2]],Table_diagnosis[],2,FALSE)</f>
        <v>Infection neonatale / septicimie neonatale</v>
      </c>
      <c r="FE99" s="4" t="str">
        <f>VLOOKUP(Table_Neonatal5[[#This Row],[DischargeLoc]],Table_DischargeLoc1[],2,FALSE)</f>
        <v>Sortie/maternite</v>
      </c>
      <c r="FF99" s="4" t="str">
        <f>VLOOKUP(Table_Neonatal5[[#This Row],[AdmissionTempLow]],Table_YesNo8[],2,FALSE)</f>
        <v>Non</v>
      </c>
      <c r="FG99" s="4" t="str">
        <f>VLOOKUP(Table_Neonatal5[[#This Row],[BirthWeightLow]],Table_YesNo8[],2,FALSE)</f>
        <v>Non</v>
      </c>
      <c r="FH99" s="4" t="str">
        <f>VLOOKUP(Table_Neonatal5[[#This Row],[GestationalAgeLow]],Table_YesNo8[],2,FALSE)</f>
        <v>Non</v>
      </c>
      <c r="FI99" s="4" t="str">
        <f>VLOOKUP(Table_Neonatal5[[#This Row],[MethRx]],Table_YesNo8[],2,FALSE)</f>
        <v>Non</v>
      </c>
      <c r="FJ99" s="4" t="str">
        <f>VLOOKUP(Table_Neonatal5[[#This Row],[OxygenTherapy]],Table_YesNo8[],2,FALSE)</f>
        <v>Non</v>
      </c>
      <c r="FK99" s="4" t="e">
        <f>VLOOKUP(Table_Neonatal5[[#This Row],[OxygenMethod]],Table_OxygenMethod6[],2,FALSE)</f>
        <v>#N/A</v>
      </c>
      <c r="FL99" s="4" t="str">
        <f>VLOOKUP(Table_Neonatal5[[#This Row],[BloodSugarLow]],Table_YesNo8[],2,FALSE)</f>
        <v>Non</v>
      </c>
      <c r="FM99" s="4" t="str">
        <f>VLOOKUP(Table_Neonatal5[[#This Row],[AdmittedFirst48]],Table_YesNo8[],2,FALSE)</f>
        <v>Non</v>
      </c>
      <c r="FN99" s="4" t="str">
        <f>VLOOKUP(Table_Neonatal5[[#This Row],[Remained2weeks]],Table_YesNo8[],2,FALSE)</f>
        <v>Non</v>
      </c>
      <c r="FO99" s="4" t="str">
        <f>VLOOKUP(Table_Neonatal5[[#This Row],[Antibiotics]],Table_YesNo8[],2,FALSE)</f>
        <v>Oui</v>
      </c>
      <c r="FP99" s="4" t="str">
        <f>VLOOKUP(Table_Neonatal5[[#This Row],[BilirubinMeas]],Table_YesNo8[],2,FALSE)</f>
        <v>Non</v>
      </c>
      <c r="FQ99" s="4" t="str">
        <f>VLOOKUP(Table_Neonatal5[[#This Row],[Phototherapy]],Table_YesNo8[],2,FALSE)</f>
        <v>Non</v>
      </c>
      <c r="FR99" s="3">
        <f>DATE(2000+Table_Neonatal5[[#This Row],[AdmitYear]],Table_Neonatal5[[#This Row],[AdmitMonth]],Table_Neonatal5[[#This Row],[AdmitDay]])</f>
        <v>42723</v>
      </c>
    </row>
    <row r="100" spans="1:174" x14ac:dyDescent="0.25">
      <c r="A100" t="s">
        <v>315</v>
      </c>
      <c r="B100" s="1">
        <v>0.57013888888888886</v>
      </c>
      <c r="C100" t="s">
        <v>185</v>
      </c>
      <c r="D100">
        <v>20</v>
      </c>
      <c r="E100">
        <v>10</v>
      </c>
      <c r="F100">
        <v>16</v>
      </c>
      <c r="G100">
        <v>0</v>
      </c>
      <c r="H100">
        <v>20</v>
      </c>
      <c r="I100">
        <v>10</v>
      </c>
      <c r="J100">
        <v>16</v>
      </c>
      <c r="K100">
        <v>0</v>
      </c>
      <c r="L100">
        <v>1</v>
      </c>
      <c r="M100">
        <v>0</v>
      </c>
      <c r="N100">
        <v>1650</v>
      </c>
      <c r="O100">
        <v>0</v>
      </c>
      <c r="P100">
        <v>1</v>
      </c>
      <c r="Q100">
        <v>32</v>
      </c>
      <c r="R100">
        <v>0</v>
      </c>
      <c r="T100" s="2">
        <v>0.52777777777777779</v>
      </c>
      <c r="U100">
        <v>0</v>
      </c>
      <c r="V100">
        <v>0</v>
      </c>
      <c r="W100">
        <v>0</v>
      </c>
      <c r="X100">
        <v>1</v>
      </c>
      <c r="Y100">
        <v>0</v>
      </c>
      <c r="AA100">
        <v>3</v>
      </c>
      <c r="AB100">
        <v>0</v>
      </c>
      <c r="AD100">
        <v>3</v>
      </c>
      <c r="AE100">
        <v>11</v>
      </c>
      <c r="AF100">
        <v>16</v>
      </c>
      <c r="AG100">
        <v>0</v>
      </c>
      <c r="AH100">
        <v>13</v>
      </c>
      <c r="AI100">
        <v>0</v>
      </c>
      <c r="AJ100">
        <v>1</v>
      </c>
      <c r="AK100">
        <v>1800</v>
      </c>
      <c r="AL100">
        <v>0</v>
      </c>
      <c r="AM100">
        <v>17</v>
      </c>
      <c r="AN100" s="2">
        <v>0.52777777777777779</v>
      </c>
      <c r="AO100">
        <v>0</v>
      </c>
      <c r="AP100">
        <v>20</v>
      </c>
      <c r="AQ100">
        <v>10</v>
      </c>
      <c r="AR100">
        <v>16</v>
      </c>
      <c r="AS100">
        <v>0</v>
      </c>
      <c r="AT100">
        <v>0</v>
      </c>
      <c r="AU100" s="1"/>
      <c r="AV100">
        <v>0</v>
      </c>
      <c r="AX100">
        <v>0</v>
      </c>
      <c r="AZ100">
        <v>1</v>
      </c>
      <c r="BA100">
        <v>1</v>
      </c>
      <c r="BB100">
        <v>1</v>
      </c>
      <c r="BC100">
        <v>20</v>
      </c>
      <c r="BD100">
        <v>10</v>
      </c>
      <c r="BE100">
        <v>16</v>
      </c>
      <c r="BF100">
        <v>0</v>
      </c>
      <c r="BG100" s="2">
        <v>0.625</v>
      </c>
      <c r="BH100">
        <v>0</v>
      </c>
      <c r="BI100">
        <v>21</v>
      </c>
      <c r="BJ100">
        <v>10</v>
      </c>
      <c r="BK100">
        <v>16</v>
      </c>
      <c r="BL100">
        <v>0</v>
      </c>
      <c r="BM100" s="1">
        <v>0.375</v>
      </c>
      <c r="BN100">
        <v>0</v>
      </c>
      <c r="BO100">
        <v>0</v>
      </c>
      <c r="BP100" s="3"/>
      <c r="BQ100">
        <v>0</v>
      </c>
      <c r="BR100" s="3"/>
      <c r="BS100">
        <v>0</v>
      </c>
      <c r="BT100">
        <v>1</v>
      </c>
      <c r="BU100">
        <v>0</v>
      </c>
      <c r="DZ100">
        <v>1</v>
      </c>
      <c r="EA100">
        <v>20</v>
      </c>
      <c r="EB100">
        <v>10</v>
      </c>
      <c r="EC100">
        <v>16</v>
      </c>
      <c r="ED100">
        <v>0</v>
      </c>
      <c r="EE100">
        <v>82.5</v>
      </c>
      <c r="EF100">
        <v>2</v>
      </c>
      <c r="EG100">
        <v>4.95</v>
      </c>
      <c r="EH100">
        <v>1</v>
      </c>
      <c r="EM100">
        <v>1</v>
      </c>
      <c r="EO100">
        <v>16</v>
      </c>
      <c r="EP100">
        <v>25</v>
      </c>
      <c r="EQ100">
        <v>10</v>
      </c>
      <c r="ER100">
        <v>16</v>
      </c>
      <c r="ES100">
        <v>0</v>
      </c>
      <c r="ET100">
        <v>1</v>
      </c>
      <c r="EV100" t="s">
        <v>189</v>
      </c>
      <c r="EW100">
        <v>12</v>
      </c>
      <c r="EX100">
        <v>12</v>
      </c>
      <c r="EY100">
        <v>16</v>
      </c>
      <c r="EZ100" s="1">
        <v>0.57361111111111107</v>
      </c>
      <c r="FA100" t="str">
        <f>VLOOKUP(Table_Neonatal5[[#This Row],[Gender]],Table_Gender2[],2,FALSE)</f>
        <v>feminin</v>
      </c>
      <c r="FB100" t="e">
        <f>VLOOKUP(Table_Neonatal5[[#This Row],[PretermBy]],Table_PretermBy7[],2,FALSE)</f>
        <v>#N/A</v>
      </c>
      <c r="FC100" t="str">
        <f>VLOOKUP(Table_Neonatal5[[#This Row],[Diagnosis1]],Table_diagnosis[],2,FALSE)</f>
        <v>Prematurite</v>
      </c>
      <c r="FD100" t="str">
        <f>VLOOKUP(Table_Neonatal5[[#This Row],[Diagnosis2]],Table_diagnosis[],2,FALSE)</f>
        <v>Infection neonatale / septicimie neonatale</v>
      </c>
      <c r="FE100" s="4" t="str">
        <f>VLOOKUP(Table_Neonatal5[[#This Row],[DischargeLoc]],Table_DischargeLoc1[],2,FALSE)</f>
        <v>Sortie/maternite</v>
      </c>
      <c r="FF100" s="4" t="str">
        <f>VLOOKUP(Table_Neonatal5[[#This Row],[AdmissionTempLow]],Table_YesNo8[],2,FALSE)</f>
        <v>Non</v>
      </c>
      <c r="FG100" s="4" t="str">
        <f>VLOOKUP(Table_Neonatal5[[#This Row],[BirthWeightLow]],Table_YesNo8[],2,FALSE)</f>
        <v>Non</v>
      </c>
      <c r="FH100" s="4" t="str">
        <f>VLOOKUP(Table_Neonatal5[[#This Row],[GestationalAgeLow]],Table_YesNo8[],2,FALSE)</f>
        <v>Non</v>
      </c>
      <c r="FI100" s="4" t="str">
        <f>VLOOKUP(Table_Neonatal5[[#This Row],[MethRx]],Table_YesNo8[],2,FALSE)</f>
        <v>Oui</v>
      </c>
      <c r="FJ100" s="4" t="str">
        <f>VLOOKUP(Table_Neonatal5[[#This Row],[OxygenTherapy]],Table_YesNo8[],2,FALSE)</f>
        <v>Oui</v>
      </c>
      <c r="FK100" s="4" t="str">
        <f>VLOOKUP(Table_Neonatal5[[#This Row],[OxygenMethod]],Table_OxygenMethod6[],2,FALSE)</f>
        <v>canule nasale/mask</v>
      </c>
      <c r="FL100" s="4" t="str">
        <f>VLOOKUP(Table_Neonatal5[[#This Row],[BloodSugarLow]],Table_YesNo8[],2,FALSE)</f>
        <v>Non</v>
      </c>
      <c r="FM100" s="4" t="str">
        <f>VLOOKUP(Table_Neonatal5[[#This Row],[AdmittedFirst48]],Table_YesNo8[],2,FALSE)</f>
        <v>Oui</v>
      </c>
      <c r="FN100" s="4" t="str">
        <f>VLOOKUP(Table_Neonatal5[[#This Row],[Remained2weeks]],Table_YesNo8[],2,FALSE)</f>
        <v>Non</v>
      </c>
      <c r="FO100" s="4" t="str">
        <f>VLOOKUP(Table_Neonatal5[[#This Row],[Antibiotics]],Table_YesNo8[],2,FALSE)</f>
        <v>Oui</v>
      </c>
      <c r="FP100" s="4" t="str">
        <f>VLOOKUP(Table_Neonatal5[[#This Row],[BilirubinMeas]],Table_YesNo8[],2,FALSE)</f>
        <v>Oui</v>
      </c>
      <c r="FQ100" s="4" t="str">
        <f>VLOOKUP(Table_Neonatal5[[#This Row],[Phototherapy]],Table_YesNo8[],2,FALSE)</f>
        <v>Oui</v>
      </c>
      <c r="FR100" s="3">
        <f>DATE(2000+Table_Neonatal5[[#This Row],[AdmitYear]],Table_Neonatal5[[#This Row],[AdmitMonth]],Table_Neonatal5[[#This Row],[AdmitDay]])</f>
        <v>42663</v>
      </c>
    </row>
    <row r="101" spans="1:174" x14ac:dyDescent="0.25">
      <c r="A101" t="s">
        <v>316</v>
      </c>
      <c r="B101" s="1">
        <v>0.63611111111111107</v>
      </c>
      <c r="C101" t="s">
        <v>185</v>
      </c>
      <c r="D101">
        <v>27</v>
      </c>
      <c r="E101">
        <v>9</v>
      </c>
      <c r="F101">
        <v>16</v>
      </c>
      <c r="G101">
        <v>0</v>
      </c>
      <c r="H101">
        <v>27</v>
      </c>
      <c r="I101">
        <v>9</v>
      </c>
      <c r="J101">
        <v>16</v>
      </c>
      <c r="K101">
        <v>0</v>
      </c>
      <c r="L101">
        <v>0</v>
      </c>
      <c r="M101">
        <v>0</v>
      </c>
      <c r="N101">
        <v>3500</v>
      </c>
      <c r="O101">
        <v>0</v>
      </c>
      <c r="P101">
        <v>0</v>
      </c>
      <c r="R101">
        <v>0</v>
      </c>
      <c r="T101" s="2">
        <v>0.16666666666666666</v>
      </c>
      <c r="U101">
        <v>0</v>
      </c>
      <c r="V101">
        <v>0</v>
      </c>
      <c r="W101">
        <v>0</v>
      </c>
      <c r="X101">
        <v>3</v>
      </c>
      <c r="Y101">
        <v>0</v>
      </c>
      <c r="AA101">
        <v>12</v>
      </c>
      <c r="AB101">
        <v>0</v>
      </c>
      <c r="AC101" t="s">
        <v>317</v>
      </c>
      <c r="AD101">
        <v>3</v>
      </c>
      <c r="AE101">
        <v>10</v>
      </c>
      <c r="AF101">
        <v>16</v>
      </c>
      <c r="AG101">
        <v>0</v>
      </c>
      <c r="AH101">
        <v>5</v>
      </c>
      <c r="AI101">
        <v>0</v>
      </c>
      <c r="AJ101">
        <v>1</v>
      </c>
      <c r="AK101">
        <v>3600</v>
      </c>
      <c r="AL101">
        <v>0</v>
      </c>
      <c r="AN101" s="2">
        <v>0.16666666666666666</v>
      </c>
      <c r="AO101">
        <v>0</v>
      </c>
      <c r="AP101">
        <v>27</v>
      </c>
      <c r="AQ101">
        <v>9</v>
      </c>
      <c r="AR101">
        <v>16</v>
      </c>
      <c r="AS101">
        <v>0</v>
      </c>
      <c r="AT101">
        <v>0</v>
      </c>
      <c r="AU101" s="1"/>
      <c r="AV101">
        <v>0</v>
      </c>
      <c r="AX101">
        <v>0</v>
      </c>
      <c r="AZ101">
        <v>0</v>
      </c>
      <c r="BF101">
        <v>0</v>
      </c>
      <c r="BG101" s="2"/>
      <c r="BH101">
        <v>0</v>
      </c>
      <c r="BL101">
        <v>0</v>
      </c>
      <c r="BM101" s="1"/>
      <c r="BN101">
        <v>0</v>
      </c>
      <c r="BP101" s="3"/>
      <c r="BQ101">
        <v>0</v>
      </c>
      <c r="BR101" s="3"/>
      <c r="BS101">
        <v>0</v>
      </c>
      <c r="DZ101">
        <v>1</v>
      </c>
      <c r="EA101">
        <v>27</v>
      </c>
      <c r="EB101">
        <v>10</v>
      </c>
      <c r="EC101">
        <v>16</v>
      </c>
      <c r="ED101">
        <v>0</v>
      </c>
      <c r="EE101">
        <v>150</v>
      </c>
      <c r="EF101">
        <v>2</v>
      </c>
      <c r="EG101">
        <v>15</v>
      </c>
      <c r="EH101">
        <v>1</v>
      </c>
      <c r="EM101">
        <v>1</v>
      </c>
      <c r="EO101">
        <v>13</v>
      </c>
      <c r="EP101">
        <v>28</v>
      </c>
      <c r="EQ101">
        <v>9</v>
      </c>
      <c r="ER101">
        <v>16</v>
      </c>
      <c r="ES101">
        <v>0</v>
      </c>
      <c r="ET101">
        <v>0</v>
      </c>
      <c r="EV101" t="s">
        <v>189</v>
      </c>
      <c r="EW101">
        <v>11</v>
      </c>
      <c r="EX101">
        <v>11</v>
      </c>
      <c r="EY101">
        <v>16</v>
      </c>
      <c r="EZ101" s="1">
        <v>0.64027777777777772</v>
      </c>
      <c r="FA101" t="str">
        <f>VLOOKUP(Table_Neonatal5[[#This Row],[Gender]],Table_Gender2[],2,FALSE)</f>
        <v>masculin</v>
      </c>
      <c r="FB101" t="e">
        <f>VLOOKUP(Table_Neonatal5[[#This Row],[PretermBy]],Table_PretermBy7[],2,FALSE)</f>
        <v>#N/A</v>
      </c>
      <c r="FC101" t="str">
        <f>VLOOKUP(Table_Neonatal5[[#This Row],[Diagnosis1]],Table_diagnosis[],2,FALSE)</f>
        <v>Infection neonatale / septicimie neonatale</v>
      </c>
      <c r="FD101" t="str">
        <f>VLOOKUP(Table_Neonatal5[[#This Row],[Diagnosis2]],Table_diagnosis[],2,FALSE)</f>
        <v>Autre diagnostic</v>
      </c>
      <c r="FE101" s="4" t="str">
        <f>VLOOKUP(Table_Neonatal5[[#This Row],[DischargeLoc]],Table_DischargeLoc1[],2,FALSE)</f>
        <v>Sortie/maternite</v>
      </c>
      <c r="FF101" s="4" t="str">
        <f>VLOOKUP(Table_Neonatal5[[#This Row],[AdmissionTempLow]],Table_YesNo8[],2,FALSE)</f>
        <v>Non</v>
      </c>
      <c r="FG101" s="4" t="str">
        <f>VLOOKUP(Table_Neonatal5[[#This Row],[BirthWeightLow]],Table_YesNo8[],2,FALSE)</f>
        <v>Non</v>
      </c>
      <c r="FH101" s="4" t="str">
        <f>VLOOKUP(Table_Neonatal5[[#This Row],[GestationalAgeLow]],Table_YesNo8[],2,FALSE)</f>
        <v>Non</v>
      </c>
      <c r="FI101" s="4" t="str">
        <f>VLOOKUP(Table_Neonatal5[[#This Row],[MethRx]],Table_YesNo8[],2,FALSE)</f>
        <v>Non</v>
      </c>
      <c r="FJ101" s="4" t="str">
        <f>VLOOKUP(Table_Neonatal5[[#This Row],[OxygenTherapy]],Table_YesNo8[],2,FALSE)</f>
        <v>Non</v>
      </c>
      <c r="FK101" s="4" t="e">
        <f>VLOOKUP(Table_Neonatal5[[#This Row],[OxygenMethod]],Table_OxygenMethod6[],2,FALSE)</f>
        <v>#N/A</v>
      </c>
      <c r="FL101" s="4" t="str">
        <f>VLOOKUP(Table_Neonatal5[[#This Row],[BloodSugarLow]],Table_YesNo8[],2,FALSE)</f>
        <v>Non</v>
      </c>
      <c r="FM101" s="4" t="str">
        <f>VLOOKUP(Table_Neonatal5[[#This Row],[AdmittedFirst48]],Table_YesNo8[],2,FALSE)</f>
        <v>Non</v>
      </c>
      <c r="FN101" s="4" t="str">
        <f>VLOOKUP(Table_Neonatal5[[#This Row],[Remained2weeks]],Table_YesNo8[],2,FALSE)</f>
        <v>Non</v>
      </c>
      <c r="FO101" s="4" t="str">
        <f>VLOOKUP(Table_Neonatal5[[#This Row],[Antibiotics]],Table_YesNo8[],2,FALSE)</f>
        <v>Oui</v>
      </c>
      <c r="FP101" s="4" t="str">
        <f>VLOOKUP(Table_Neonatal5[[#This Row],[BilirubinMeas]],Table_YesNo8[],2,FALSE)</f>
        <v>Oui</v>
      </c>
      <c r="FQ101" s="4" t="str">
        <f>VLOOKUP(Table_Neonatal5[[#This Row],[Phototherapy]],Table_YesNo8[],2,FALSE)</f>
        <v>Non</v>
      </c>
      <c r="FR101" s="3">
        <f>DATE(2000+Table_Neonatal5[[#This Row],[AdmitYear]],Table_Neonatal5[[#This Row],[AdmitMonth]],Table_Neonatal5[[#This Row],[AdmitDay]])</f>
        <v>42640</v>
      </c>
    </row>
    <row r="102" spans="1:174" x14ac:dyDescent="0.25">
      <c r="A102" t="s">
        <v>318</v>
      </c>
      <c r="B102" s="1">
        <v>0.58333333333333337</v>
      </c>
      <c r="C102" t="s">
        <v>185</v>
      </c>
      <c r="D102">
        <v>15</v>
      </c>
      <c r="E102">
        <v>9</v>
      </c>
      <c r="F102">
        <v>16</v>
      </c>
      <c r="G102">
        <v>0</v>
      </c>
      <c r="H102">
        <v>15</v>
      </c>
      <c r="I102">
        <v>9</v>
      </c>
      <c r="J102">
        <v>16</v>
      </c>
      <c r="K102">
        <v>0</v>
      </c>
      <c r="L102">
        <v>0</v>
      </c>
      <c r="M102">
        <v>0</v>
      </c>
      <c r="N102">
        <v>1200</v>
      </c>
      <c r="O102">
        <v>0</v>
      </c>
      <c r="P102">
        <v>1</v>
      </c>
      <c r="R102">
        <v>0</v>
      </c>
      <c r="T102" s="2">
        <v>0.5</v>
      </c>
      <c r="U102">
        <v>0</v>
      </c>
      <c r="V102">
        <v>0</v>
      </c>
      <c r="W102">
        <v>0</v>
      </c>
      <c r="X102">
        <v>2</v>
      </c>
      <c r="Y102">
        <v>0</v>
      </c>
      <c r="AA102">
        <v>3</v>
      </c>
      <c r="AB102">
        <v>0</v>
      </c>
      <c r="AD102">
        <v>25</v>
      </c>
      <c r="AE102">
        <v>10</v>
      </c>
      <c r="AF102">
        <v>16</v>
      </c>
      <c r="AG102">
        <v>0</v>
      </c>
      <c r="AH102">
        <v>37</v>
      </c>
      <c r="AI102">
        <v>0</v>
      </c>
      <c r="AJ102">
        <v>1</v>
      </c>
      <c r="AK102">
        <v>1800</v>
      </c>
      <c r="AL102">
        <v>0</v>
      </c>
      <c r="AM102">
        <v>17</v>
      </c>
      <c r="AN102" s="2">
        <v>0.5</v>
      </c>
      <c r="AO102">
        <v>0</v>
      </c>
      <c r="AP102">
        <v>15</v>
      </c>
      <c r="AQ102">
        <v>9</v>
      </c>
      <c r="AR102">
        <v>16</v>
      </c>
      <c r="AS102">
        <v>0</v>
      </c>
      <c r="AT102">
        <v>0</v>
      </c>
      <c r="AU102" s="1"/>
      <c r="AV102">
        <v>0</v>
      </c>
      <c r="AX102">
        <v>0</v>
      </c>
      <c r="AZ102">
        <v>1</v>
      </c>
      <c r="BA102">
        <v>1</v>
      </c>
      <c r="BB102">
        <v>2</v>
      </c>
      <c r="BC102">
        <v>15</v>
      </c>
      <c r="BD102">
        <v>9</v>
      </c>
      <c r="BE102">
        <v>16</v>
      </c>
      <c r="BF102">
        <v>0</v>
      </c>
      <c r="BG102" s="2">
        <v>0.50138888888888888</v>
      </c>
      <c r="BH102">
        <v>0</v>
      </c>
      <c r="BI102">
        <v>28</v>
      </c>
      <c r="BJ102">
        <v>9</v>
      </c>
      <c r="BK102">
        <v>16</v>
      </c>
      <c r="BL102">
        <v>0</v>
      </c>
      <c r="BM102" s="1">
        <v>0.625</v>
      </c>
      <c r="BN102">
        <v>0</v>
      </c>
      <c r="BP102" s="3"/>
      <c r="BQ102">
        <v>0</v>
      </c>
      <c r="BR102" s="3"/>
      <c r="BS102">
        <v>0</v>
      </c>
      <c r="BT102">
        <v>1</v>
      </c>
      <c r="BU102">
        <v>1</v>
      </c>
      <c r="BV102">
        <v>15</v>
      </c>
      <c r="BW102">
        <v>9</v>
      </c>
      <c r="BX102">
        <v>16</v>
      </c>
      <c r="BY102">
        <v>1200</v>
      </c>
      <c r="BZ102">
        <v>16</v>
      </c>
      <c r="CA102">
        <v>9</v>
      </c>
      <c r="CB102">
        <v>16</v>
      </c>
      <c r="CC102">
        <v>1150</v>
      </c>
      <c r="CD102">
        <v>17</v>
      </c>
      <c r="CE102">
        <v>9</v>
      </c>
      <c r="CF102">
        <v>16</v>
      </c>
      <c r="CG102">
        <v>1200</v>
      </c>
      <c r="CH102">
        <v>18</v>
      </c>
      <c r="CI102">
        <v>9</v>
      </c>
      <c r="CJ102">
        <v>16</v>
      </c>
      <c r="CK102">
        <v>1150</v>
      </c>
      <c r="CL102">
        <v>19</v>
      </c>
      <c r="CM102">
        <v>9</v>
      </c>
      <c r="CN102">
        <v>16</v>
      </c>
      <c r="CO102">
        <v>1200</v>
      </c>
      <c r="CP102">
        <v>20</v>
      </c>
      <c r="CQ102">
        <v>9</v>
      </c>
      <c r="CR102">
        <v>16</v>
      </c>
      <c r="CS102">
        <v>1200</v>
      </c>
      <c r="CT102">
        <v>21</v>
      </c>
      <c r="CU102">
        <v>9</v>
      </c>
      <c r="CW102">
        <v>1250</v>
      </c>
      <c r="CX102">
        <v>22</v>
      </c>
      <c r="CY102">
        <v>9</v>
      </c>
      <c r="CZ102">
        <v>16</v>
      </c>
      <c r="DA102">
        <v>1250</v>
      </c>
      <c r="DB102">
        <v>23</v>
      </c>
      <c r="DC102">
        <v>9</v>
      </c>
      <c r="DD102">
        <v>16</v>
      </c>
      <c r="DE102">
        <v>1300</v>
      </c>
      <c r="DF102">
        <v>24</v>
      </c>
      <c r="DG102">
        <v>9</v>
      </c>
      <c r="DH102">
        <v>16</v>
      </c>
      <c r="DI102">
        <v>1300</v>
      </c>
      <c r="DJ102">
        <v>25</v>
      </c>
      <c r="DK102">
        <v>9</v>
      </c>
      <c r="DL102">
        <v>16</v>
      </c>
      <c r="DM102">
        <v>1150</v>
      </c>
      <c r="DN102">
        <v>26</v>
      </c>
      <c r="DO102">
        <v>9</v>
      </c>
      <c r="DP102">
        <v>16</v>
      </c>
      <c r="DQ102">
        <v>1400</v>
      </c>
      <c r="DZ102">
        <v>1</v>
      </c>
      <c r="EA102">
        <v>15</v>
      </c>
      <c r="EB102">
        <v>9</v>
      </c>
      <c r="EC102">
        <v>16</v>
      </c>
      <c r="ED102">
        <v>0</v>
      </c>
      <c r="EE102">
        <v>60</v>
      </c>
      <c r="EF102">
        <v>2</v>
      </c>
      <c r="EG102">
        <v>3.6</v>
      </c>
      <c r="EH102">
        <v>1</v>
      </c>
      <c r="EI102">
        <v>60</v>
      </c>
      <c r="EJ102">
        <v>3</v>
      </c>
      <c r="EM102">
        <v>0</v>
      </c>
      <c r="EO102">
        <v>5</v>
      </c>
      <c r="EP102">
        <v>23</v>
      </c>
      <c r="EQ102">
        <v>9</v>
      </c>
      <c r="ER102">
        <v>16</v>
      </c>
      <c r="ES102">
        <v>0</v>
      </c>
      <c r="ET102">
        <v>0</v>
      </c>
      <c r="EV102" t="s">
        <v>189</v>
      </c>
      <c r="EW102">
        <v>11</v>
      </c>
      <c r="EX102">
        <v>11</v>
      </c>
      <c r="EY102">
        <v>16</v>
      </c>
      <c r="EZ102" s="1">
        <v>0.58819444444444446</v>
      </c>
      <c r="FA102" t="str">
        <f>VLOOKUP(Table_Neonatal5[[#This Row],[Gender]],Table_Gender2[],2,FALSE)</f>
        <v>masculin</v>
      </c>
      <c r="FB102" t="e">
        <f>VLOOKUP(Table_Neonatal5[[#This Row],[PretermBy]],Table_PretermBy7[],2,FALSE)</f>
        <v>#N/A</v>
      </c>
      <c r="FC102" t="str">
        <f>VLOOKUP(Table_Neonatal5[[#This Row],[Diagnosis1]],Table_diagnosis[],2,FALSE)</f>
        <v>Bas poids de naissance</v>
      </c>
      <c r="FD102" t="str">
        <f>VLOOKUP(Table_Neonatal5[[#This Row],[Diagnosis2]],Table_diagnosis[],2,FALSE)</f>
        <v>Infection neonatale / septicimie neonatale</v>
      </c>
      <c r="FE102" s="4" t="str">
        <f>VLOOKUP(Table_Neonatal5[[#This Row],[DischargeLoc]],Table_DischargeLoc1[],2,FALSE)</f>
        <v>Sortie/maternite</v>
      </c>
      <c r="FF102" s="4" t="str">
        <f>VLOOKUP(Table_Neonatal5[[#This Row],[AdmissionTempLow]],Table_YesNo8[],2,FALSE)</f>
        <v>Non</v>
      </c>
      <c r="FG102" s="4" t="str">
        <f>VLOOKUP(Table_Neonatal5[[#This Row],[BirthWeightLow]],Table_YesNo8[],2,FALSE)</f>
        <v>Non</v>
      </c>
      <c r="FH102" s="4" t="str">
        <f>VLOOKUP(Table_Neonatal5[[#This Row],[GestationalAgeLow]],Table_YesNo8[],2,FALSE)</f>
        <v>Non</v>
      </c>
      <c r="FI102" s="4" t="str">
        <f>VLOOKUP(Table_Neonatal5[[#This Row],[MethRx]],Table_YesNo8[],2,FALSE)</f>
        <v>Oui</v>
      </c>
      <c r="FJ102" s="4" t="str">
        <f>VLOOKUP(Table_Neonatal5[[#This Row],[OxygenTherapy]],Table_YesNo8[],2,FALSE)</f>
        <v>Oui</v>
      </c>
      <c r="FK102" s="4" t="str">
        <f>VLOOKUP(Table_Neonatal5[[#This Row],[OxygenMethod]],Table_OxygenMethod6[],2,FALSE)</f>
        <v>CPAP</v>
      </c>
      <c r="FL102" s="4" t="str">
        <f>VLOOKUP(Table_Neonatal5[[#This Row],[BloodSugarLow]],Table_YesNo8[],2,FALSE)</f>
        <v>Non</v>
      </c>
      <c r="FM102" s="4" t="str">
        <f>VLOOKUP(Table_Neonatal5[[#This Row],[AdmittedFirst48]],Table_YesNo8[],2,FALSE)</f>
        <v>Oui</v>
      </c>
      <c r="FN102" s="4" t="str">
        <f>VLOOKUP(Table_Neonatal5[[#This Row],[Remained2weeks]],Table_YesNo8[],2,FALSE)</f>
        <v>Oui</v>
      </c>
      <c r="FO102" s="4" t="str">
        <f>VLOOKUP(Table_Neonatal5[[#This Row],[Antibiotics]],Table_YesNo8[],2,FALSE)</f>
        <v>Oui</v>
      </c>
      <c r="FP102" s="4" t="str">
        <f>VLOOKUP(Table_Neonatal5[[#This Row],[BilirubinMeas]],Table_YesNo8[],2,FALSE)</f>
        <v>Non</v>
      </c>
      <c r="FQ102" s="4" t="str">
        <f>VLOOKUP(Table_Neonatal5[[#This Row],[Phototherapy]],Table_YesNo8[],2,FALSE)</f>
        <v>Non</v>
      </c>
      <c r="FR102" s="3">
        <f>DATE(2000+Table_Neonatal5[[#This Row],[AdmitYear]],Table_Neonatal5[[#This Row],[AdmitMonth]],Table_Neonatal5[[#This Row],[AdmitDay]])</f>
        <v>42628</v>
      </c>
    </row>
    <row r="103" spans="1:174" x14ac:dyDescent="0.25">
      <c r="A103" t="s">
        <v>319</v>
      </c>
      <c r="B103" s="1">
        <v>0.46875</v>
      </c>
      <c r="C103" t="s">
        <v>185</v>
      </c>
      <c r="D103">
        <v>22</v>
      </c>
      <c r="E103">
        <v>2</v>
      </c>
      <c r="F103">
        <v>17</v>
      </c>
      <c r="G103">
        <v>0</v>
      </c>
      <c r="H103">
        <v>22</v>
      </c>
      <c r="I103">
        <v>2</v>
      </c>
      <c r="J103">
        <v>17</v>
      </c>
      <c r="K103">
        <v>0</v>
      </c>
      <c r="L103">
        <v>1</v>
      </c>
      <c r="M103">
        <v>0</v>
      </c>
      <c r="N103">
        <v>1800</v>
      </c>
      <c r="O103">
        <v>0</v>
      </c>
      <c r="P103">
        <v>1</v>
      </c>
      <c r="Q103">
        <v>36</v>
      </c>
      <c r="R103">
        <v>0</v>
      </c>
      <c r="T103" s="2">
        <v>0.90972222222222221</v>
      </c>
      <c r="U103">
        <v>0</v>
      </c>
      <c r="V103">
        <v>0</v>
      </c>
      <c r="W103">
        <v>0</v>
      </c>
      <c r="X103">
        <v>1</v>
      </c>
      <c r="Y103">
        <v>0</v>
      </c>
      <c r="Z103" t="s">
        <v>320</v>
      </c>
      <c r="AA103">
        <v>2</v>
      </c>
      <c r="AB103">
        <v>0</v>
      </c>
      <c r="AD103">
        <v>1</v>
      </c>
      <c r="AE103">
        <v>3</v>
      </c>
      <c r="AF103">
        <v>17</v>
      </c>
      <c r="AG103">
        <v>0</v>
      </c>
      <c r="AH103">
        <v>6</v>
      </c>
      <c r="AI103">
        <v>0</v>
      </c>
      <c r="AJ103">
        <v>1</v>
      </c>
      <c r="AK103">
        <v>1800</v>
      </c>
      <c r="AL103">
        <v>0</v>
      </c>
      <c r="AM103">
        <v>14</v>
      </c>
      <c r="AN103" s="2">
        <v>0.90972222222222221</v>
      </c>
      <c r="AO103">
        <v>0</v>
      </c>
      <c r="AP103">
        <v>22</v>
      </c>
      <c r="AQ103">
        <v>2</v>
      </c>
      <c r="AR103">
        <v>17</v>
      </c>
      <c r="AS103">
        <v>0</v>
      </c>
      <c r="AT103">
        <v>0</v>
      </c>
      <c r="AU103" s="1"/>
      <c r="AV103">
        <v>0</v>
      </c>
      <c r="AX103">
        <v>0</v>
      </c>
      <c r="AZ103">
        <v>0</v>
      </c>
      <c r="BA103">
        <v>0</v>
      </c>
      <c r="BF103">
        <v>0</v>
      </c>
      <c r="BG103" s="2"/>
      <c r="BH103">
        <v>0</v>
      </c>
      <c r="BL103">
        <v>0</v>
      </c>
      <c r="BM103" s="1"/>
      <c r="BN103">
        <v>0</v>
      </c>
      <c r="BO103">
        <v>0</v>
      </c>
      <c r="BP103" s="3"/>
      <c r="BQ103">
        <v>0</v>
      </c>
      <c r="BR103" s="3"/>
      <c r="BS103">
        <v>0</v>
      </c>
      <c r="BT103">
        <v>1</v>
      </c>
      <c r="BU103">
        <v>0</v>
      </c>
      <c r="DZ103">
        <v>1</v>
      </c>
      <c r="EA103">
        <v>22</v>
      </c>
      <c r="EB103">
        <v>2</v>
      </c>
      <c r="EC103">
        <v>17</v>
      </c>
      <c r="ED103">
        <v>0</v>
      </c>
      <c r="EE103">
        <v>90</v>
      </c>
      <c r="EF103">
        <v>2</v>
      </c>
      <c r="EG103">
        <v>5.4</v>
      </c>
      <c r="EH103">
        <v>1</v>
      </c>
      <c r="EM103">
        <v>0</v>
      </c>
      <c r="ES103">
        <v>0</v>
      </c>
      <c r="ET103">
        <v>0</v>
      </c>
      <c r="EV103" t="s">
        <v>189</v>
      </c>
      <c r="EW103">
        <v>4</v>
      </c>
      <c r="EX103">
        <v>4</v>
      </c>
      <c r="EY103">
        <v>17</v>
      </c>
      <c r="EZ103" s="1">
        <v>0.47361111111111109</v>
      </c>
      <c r="FA103" t="str">
        <f>VLOOKUP(Table_Neonatal5[[#This Row],[Gender]],Table_Gender2[],2,FALSE)</f>
        <v>feminin</v>
      </c>
      <c r="FB103" t="e">
        <f>VLOOKUP(Table_Neonatal5[[#This Row],[PretermBy]],Table_PretermBy7[],2,FALSE)</f>
        <v>#N/A</v>
      </c>
      <c r="FC103" t="str">
        <f>VLOOKUP(Table_Neonatal5[[#This Row],[Diagnosis1]],Table_diagnosis[],2,FALSE)</f>
        <v>Prematurite</v>
      </c>
      <c r="FD103" t="str">
        <f>VLOOKUP(Table_Neonatal5[[#This Row],[Diagnosis2]],Table_diagnosis[],2,FALSE)</f>
        <v>Bas poids de naissance</v>
      </c>
      <c r="FE103" s="4" t="str">
        <f>VLOOKUP(Table_Neonatal5[[#This Row],[DischargeLoc]],Table_DischargeLoc1[],2,FALSE)</f>
        <v>Sortie/maternite</v>
      </c>
      <c r="FF103" s="4" t="str">
        <f>VLOOKUP(Table_Neonatal5[[#This Row],[AdmissionTempLow]],Table_YesNo8[],2,FALSE)</f>
        <v>Non</v>
      </c>
      <c r="FG103" s="4" t="str">
        <f>VLOOKUP(Table_Neonatal5[[#This Row],[BirthWeightLow]],Table_YesNo8[],2,FALSE)</f>
        <v>Non</v>
      </c>
      <c r="FH103" s="4" t="str">
        <f>VLOOKUP(Table_Neonatal5[[#This Row],[GestationalAgeLow]],Table_YesNo8[],2,FALSE)</f>
        <v>Non</v>
      </c>
      <c r="FI103" s="4" t="str">
        <f>VLOOKUP(Table_Neonatal5[[#This Row],[MethRx]],Table_YesNo8[],2,FALSE)</f>
        <v>Non</v>
      </c>
      <c r="FJ103" s="4" t="str">
        <f>VLOOKUP(Table_Neonatal5[[#This Row],[OxygenTherapy]],Table_YesNo8[],2,FALSE)</f>
        <v>Non</v>
      </c>
      <c r="FK103" s="4" t="e">
        <f>VLOOKUP(Table_Neonatal5[[#This Row],[OxygenMethod]],Table_OxygenMethod6[],2,FALSE)</f>
        <v>#N/A</v>
      </c>
      <c r="FL103" s="4" t="str">
        <f>VLOOKUP(Table_Neonatal5[[#This Row],[BloodSugarLow]],Table_YesNo8[],2,FALSE)</f>
        <v>Non</v>
      </c>
      <c r="FM103" s="4" t="str">
        <f>VLOOKUP(Table_Neonatal5[[#This Row],[AdmittedFirst48]],Table_YesNo8[],2,FALSE)</f>
        <v>Oui</v>
      </c>
      <c r="FN103" s="4" t="str">
        <f>VLOOKUP(Table_Neonatal5[[#This Row],[Remained2weeks]],Table_YesNo8[],2,FALSE)</f>
        <v>Non</v>
      </c>
      <c r="FO103" s="4" t="str">
        <f>VLOOKUP(Table_Neonatal5[[#This Row],[Antibiotics]],Table_YesNo8[],2,FALSE)</f>
        <v>Oui</v>
      </c>
      <c r="FP103" s="4" t="str">
        <f>VLOOKUP(Table_Neonatal5[[#This Row],[BilirubinMeas]],Table_YesNo8[],2,FALSE)</f>
        <v>Non</v>
      </c>
      <c r="FQ103" s="4" t="str">
        <f>VLOOKUP(Table_Neonatal5[[#This Row],[Phototherapy]],Table_YesNo8[],2,FALSE)</f>
        <v>Non</v>
      </c>
      <c r="FR103" s="3">
        <f>DATE(2000+Table_Neonatal5[[#This Row],[AdmitYear]],Table_Neonatal5[[#This Row],[AdmitMonth]],Table_Neonatal5[[#This Row],[AdmitDay]])</f>
        <v>42788</v>
      </c>
    </row>
    <row r="104" spans="1:174" x14ac:dyDescent="0.25">
      <c r="A104" t="s">
        <v>321</v>
      </c>
      <c r="B104" s="1">
        <v>0.52083333333333337</v>
      </c>
      <c r="C104" t="s">
        <v>185</v>
      </c>
      <c r="D104">
        <v>7</v>
      </c>
      <c r="E104">
        <v>10</v>
      </c>
      <c r="F104">
        <v>16</v>
      </c>
      <c r="G104">
        <v>0</v>
      </c>
      <c r="H104">
        <v>7</v>
      </c>
      <c r="I104">
        <v>10</v>
      </c>
      <c r="J104">
        <v>16</v>
      </c>
      <c r="K104">
        <v>0</v>
      </c>
      <c r="L104">
        <v>0</v>
      </c>
      <c r="M104">
        <v>0</v>
      </c>
      <c r="N104">
        <v>2600</v>
      </c>
      <c r="O104">
        <v>0</v>
      </c>
      <c r="P104">
        <v>0</v>
      </c>
      <c r="R104">
        <v>0</v>
      </c>
      <c r="T104" s="2">
        <v>0.94444444444444442</v>
      </c>
      <c r="U104">
        <v>0</v>
      </c>
      <c r="V104">
        <v>0</v>
      </c>
      <c r="W104">
        <v>0</v>
      </c>
      <c r="X104">
        <v>8</v>
      </c>
      <c r="Y104">
        <v>0</v>
      </c>
      <c r="AA104">
        <v>12</v>
      </c>
      <c r="AB104">
        <v>0</v>
      </c>
      <c r="AC104" t="s">
        <v>322</v>
      </c>
      <c r="AD104">
        <v>13</v>
      </c>
      <c r="AE104">
        <v>10</v>
      </c>
      <c r="AF104">
        <v>16</v>
      </c>
      <c r="AG104">
        <v>0</v>
      </c>
      <c r="AH104">
        <v>5</v>
      </c>
      <c r="AI104">
        <v>0</v>
      </c>
      <c r="AJ104">
        <v>1</v>
      </c>
      <c r="AK104">
        <v>2650</v>
      </c>
      <c r="AL104">
        <v>0</v>
      </c>
      <c r="AM104">
        <v>17</v>
      </c>
      <c r="AN104" s="2">
        <v>0.94444444444444442</v>
      </c>
      <c r="AO104">
        <v>0</v>
      </c>
      <c r="AP104">
        <v>7</v>
      </c>
      <c r="AQ104">
        <v>10</v>
      </c>
      <c r="AR104">
        <v>16</v>
      </c>
      <c r="AS104">
        <v>0</v>
      </c>
      <c r="AT104">
        <v>0</v>
      </c>
      <c r="AU104" s="1"/>
      <c r="AV104">
        <v>0</v>
      </c>
      <c r="AX104">
        <v>0</v>
      </c>
      <c r="AZ104">
        <v>0</v>
      </c>
      <c r="BA104">
        <v>1</v>
      </c>
      <c r="BB104">
        <v>1</v>
      </c>
      <c r="BC104">
        <v>7</v>
      </c>
      <c r="BD104">
        <v>10</v>
      </c>
      <c r="BE104">
        <v>16</v>
      </c>
      <c r="BF104">
        <v>0</v>
      </c>
      <c r="BG104" s="2">
        <v>0.94444444444444442</v>
      </c>
      <c r="BH104">
        <v>0</v>
      </c>
      <c r="BI104">
        <v>10</v>
      </c>
      <c r="BJ104">
        <v>10</v>
      </c>
      <c r="BK104">
        <v>16</v>
      </c>
      <c r="BL104">
        <v>0</v>
      </c>
      <c r="BM104" s="1">
        <v>0.375</v>
      </c>
      <c r="BN104">
        <v>0</v>
      </c>
      <c r="BO104">
        <v>0</v>
      </c>
      <c r="BP104" s="3"/>
      <c r="BQ104">
        <v>0</v>
      </c>
      <c r="BR104" s="3"/>
      <c r="BS104">
        <v>0</v>
      </c>
      <c r="BT104">
        <v>1</v>
      </c>
      <c r="BU104">
        <v>0</v>
      </c>
      <c r="DZ104">
        <v>1</v>
      </c>
      <c r="EA104">
        <v>7</v>
      </c>
      <c r="EB104">
        <v>10</v>
      </c>
      <c r="EC104">
        <v>16</v>
      </c>
      <c r="ED104">
        <v>0</v>
      </c>
      <c r="EE104">
        <v>130</v>
      </c>
      <c r="EF104">
        <v>2</v>
      </c>
      <c r="EG104">
        <v>13</v>
      </c>
      <c r="EH104">
        <v>1</v>
      </c>
      <c r="EM104">
        <v>0</v>
      </c>
      <c r="ES104">
        <v>0</v>
      </c>
      <c r="ET104">
        <v>0</v>
      </c>
      <c r="EV104" t="s">
        <v>189</v>
      </c>
      <c r="EW104">
        <v>11</v>
      </c>
      <c r="EX104">
        <v>11</v>
      </c>
      <c r="EY104">
        <v>16</v>
      </c>
      <c r="EZ104" s="1">
        <v>0.52500000000000002</v>
      </c>
      <c r="FA104" t="str">
        <f>VLOOKUP(Table_Neonatal5[[#This Row],[Gender]],Table_Gender2[],2,FALSE)</f>
        <v>masculin</v>
      </c>
      <c r="FB104" t="e">
        <f>VLOOKUP(Table_Neonatal5[[#This Row],[PretermBy]],Table_PretermBy7[],2,FALSE)</f>
        <v>#N/A</v>
      </c>
      <c r="FC104" t="str">
        <f>VLOOKUP(Table_Neonatal5[[#This Row],[Diagnosis1]],Table_diagnosis[],2,FALSE)</f>
        <v>Asphyxia a la naissance / APGAR bas / HIE</v>
      </c>
      <c r="FD104" t="str">
        <f>VLOOKUP(Table_Neonatal5[[#This Row],[Diagnosis2]],Table_diagnosis[],2,FALSE)</f>
        <v>Autre diagnostic</v>
      </c>
      <c r="FE104" s="4" t="str">
        <f>VLOOKUP(Table_Neonatal5[[#This Row],[DischargeLoc]],Table_DischargeLoc1[],2,FALSE)</f>
        <v>Sortie/maternite</v>
      </c>
      <c r="FF104" s="4" t="str">
        <f>VLOOKUP(Table_Neonatal5[[#This Row],[AdmissionTempLow]],Table_YesNo8[],2,FALSE)</f>
        <v>Non</v>
      </c>
      <c r="FG104" s="4" t="str">
        <f>VLOOKUP(Table_Neonatal5[[#This Row],[BirthWeightLow]],Table_YesNo8[],2,FALSE)</f>
        <v>Non</v>
      </c>
      <c r="FH104" s="4" t="str">
        <f>VLOOKUP(Table_Neonatal5[[#This Row],[GestationalAgeLow]],Table_YesNo8[],2,FALSE)</f>
        <v>Non</v>
      </c>
      <c r="FI104" s="4" t="str">
        <f>VLOOKUP(Table_Neonatal5[[#This Row],[MethRx]],Table_YesNo8[],2,FALSE)</f>
        <v>Non</v>
      </c>
      <c r="FJ104" s="4" t="str">
        <f>VLOOKUP(Table_Neonatal5[[#This Row],[OxygenTherapy]],Table_YesNo8[],2,FALSE)</f>
        <v>Oui</v>
      </c>
      <c r="FK104" s="4" t="str">
        <f>VLOOKUP(Table_Neonatal5[[#This Row],[OxygenMethod]],Table_OxygenMethod6[],2,FALSE)</f>
        <v>canule nasale/mask</v>
      </c>
      <c r="FL104" s="4" t="str">
        <f>VLOOKUP(Table_Neonatal5[[#This Row],[BloodSugarLow]],Table_YesNo8[],2,FALSE)</f>
        <v>Non</v>
      </c>
      <c r="FM104" s="4" t="str">
        <f>VLOOKUP(Table_Neonatal5[[#This Row],[AdmittedFirst48]],Table_YesNo8[],2,FALSE)</f>
        <v>Oui</v>
      </c>
      <c r="FN104" s="4" t="str">
        <f>VLOOKUP(Table_Neonatal5[[#This Row],[Remained2weeks]],Table_YesNo8[],2,FALSE)</f>
        <v>Non</v>
      </c>
      <c r="FO104" s="4" t="str">
        <f>VLOOKUP(Table_Neonatal5[[#This Row],[Antibiotics]],Table_YesNo8[],2,FALSE)</f>
        <v>Oui</v>
      </c>
      <c r="FP104" s="4" t="str">
        <f>VLOOKUP(Table_Neonatal5[[#This Row],[BilirubinMeas]],Table_YesNo8[],2,FALSE)</f>
        <v>Non</v>
      </c>
      <c r="FQ104" s="4" t="str">
        <f>VLOOKUP(Table_Neonatal5[[#This Row],[Phototherapy]],Table_YesNo8[],2,FALSE)</f>
        <v>Non</v>
      </c>
      <c r="FR104" s="3">
        <f>DATE(2000+Table_Neonatal5[[#This Row],[AdmitYear]],Table_Neonatal5[[#This Row],[AdmitMonth]],Table_Neonatal5[[#This Row],[AdmitDay]])</f>
        <v>42650</v>
      </c>
    </row>
    <row r="105" spans="1:174" x14ac:dyDescent="0.25">
      <c r="A105" t="s">
        <v>323</v>
      </c>
      <c r="B105" s="1">
        <v>0.56805555555555554</v>
      </c>
      <c r="C105" t="s">
        <v>185</v>
      </c>
      <c r="D105">
        <v>17</v>
      </c>
      <c r="E105">
        <v>11</v>
      </c>
      <c r="F105">
        <v>16</v>
      </c>
      <c r="G105">
        <v>0</v>
      </c>
      <c r="H105">
        <v>20</v>
      </c>
      <c r="I105">
        <v>11</v>
      </c>
      <c r="J105">
        <v>16</v>
      </c>
      <c r="K105">
        <v>0</v>
      </c>
      <c r="L105">
        <v>0</v>
      </c>
      <c r="M105">
        <v>0</v>
      </c>
      <c r="N105">
        <v>2980</v>
      </c>
      <c r="O105">
        <v>0</v>
      </c>
      <c r="P105">
        <v>0</v>
      </c>
      <c r="R105">
        <v>0</v>
      </c>
      <c r="T105" s="2">
        <v>0.50138888888888888</v>
      </c>
      <c r="U105">
        <v>0</v>
      </c>
      <c r="V105">
        <v>3</v>
      </c>
      <c r="W105">
        <v>0</v>
      </c>
      <c r="X105">
        <v>12</v>
      </c>
      <c r="Y105">
        <v>0</v>
      </c>
      <c r="Z105" t="s">
        <v>324</v>
      </c>
      <c r="AA105">
        <v>7</v>
      </c>
      <c r="AB105">
        <v>0</v>
      </c>
      <c r="AD105">
        <v>12</v>
      </c>
      <c r="AE105">
        <v>12</v>
      </c>
      <c r="AF105">
        <v>16</v>
      </c>
      <c r="AG105">
        <v>0</v>
      </c>
      <c r="AH105">
        <v>23</v>
      </c>
      <c r="AI105">
        <v>0</v>
      </c>
      <c r="AJ105">
        <v>1</v>
      </c>
      <c r="AK105">
        <v>3500</v>
      </c>
      <c r="AL105">
        <v>0</v>
      </c>
      <c r="AM105">
        <v>17</v>
      </c>
      <c r="AN105" s="2">
        <v>0.50138888888888888</v>
      </c>
      <c r="AO105">
        <v>0</v>
      </c>
      <c r="AP105">
        <v>20</v>
      </c>
      <c r="AQ105">
        <v>11</v>
      </c>
      <c r="AR105">
        <v>16</v>
      </c>
      <c r="AS105">
        <v>0</v>
      </c>
      <c r="AT105">
        <v>0</v>
      </c>
      <c r="AU105" s="1"/>
      <c r="AV105">
        <v>0</v>
      </c>
      <c r="AX105">
        <v>0</v>
      </c>
      <c r="AZ105">
        <v>0</v>
      </c>
      <c r="BA105">
        <v>0</v>
      </c>
      <c r="BF105">
        <v>0</v>
      </c>
      <c r="BG105" s="2"/>
      <c r="BH105">
        <v>0</v>
      </c>
      <c r="BL105">
        <v>0</v>
      </c>
      <c r="BM105" s="1"/>
      <c r="BN105">
        <v>0</v>
      </c>
      <c r="BP105" s="3"/>
      <c r="BQ105">
        <v>0</v>
      </c>
      <c r="BR105" s="3"/>
      <c r="BS105">
        <v>0</v>
      </c>
      <c r="BT105">
        <v>0</v>
      </c>
      <c r="BU105">
        <v>1</v>
      </c>
      <c r="BV105">
        <v>20</v>
      </c>
      <c r="BW105">
        <v>11</v>
      </c>
      <c r="BX105">
        <v>16</v>
      </c>
      <c r="BY105">
        <v>2900</v>
      </c>
      <c r="BZ105">
        <v>21</v>
      </c>
      <c r="CA105">
        <v>11</v>
      </c>
      <c r="CB105">
        <v>16</v>
      </c>
      <c r="CC105">
        <v>2900</v>
      </c>
      <c r="CD105">
        <v>22</v>
      </c>
      <c r="CE105">
        <v>11</v>
      </c>
      <c r="CF105">
        <v>16</v>
      </c>
      <c r="CG105">
        <v>2900</v>
      </c>
      <c r="CH105">
        <v>23</v>
      </c>
      <c r="CI105">
        <v>11</v>
      </c>
      <c r="CJ105">
        <v>16</v>
      </c>
      <c r="CK105">
        <v>2950</v>
      </c>
      <c r="CL105">
        <v>24</v>
      </c>
      <c r="CM105">
        <v>11</v>
      </c>
      <c r="CN105">
        <v>16</v>
      </c>
      <c r="CO105">
        <v>3000</v>
      </c>
      <c r="CP105">
        <v>25</v>
      </c>
      <c r="CQ105">
        <v>11</v>
      </c>
      <c r="CR105">
        <v>16</v>
      </c>
      <c r="CS105">
        <v>3050</v>
      </c>
      <c r="CT105">
        <v>26</v>
      </c>
      <c r="CU105">
        <v>11</v>
      </c>
      <c r="CW105">
        <v>3050</v>
      </c>
      <c r="CX105">
        <v>27</v>
      </c>
      <c r="CY105">
        <v>11</v>
      </c>
      <c r="CZ105">
        <v>16</v>
      </c>
      <c r="DA105">
        <v>9</v>
      </c>
      <c r="DB105">
        <v>28</v>
      </c>
      <c r="DC105">
        <v>11</v>
      </c>
      <c r="DD105">
        <v>16</v>
      </c>
      <c r="DE105">
        <v>3000</v>
      </c>
      <c r="DF105">
        <v>29</v>
      </c>
      <c r="DG105">
        <v>11</v>
      </c>
      <c r="DH105">
        <v>16</v>
      </c>
      <c r="DI105">
        <v>3000</v>
      </c>
      <c r="DJ105">
        <v>30</v>
      </c>
      <c r="DK105">
        <v>11</v>
      </c>
      <c r="DL105">
        <v>16</v>
      </c>
      <c r="DM105">
        <v>3000</v>
      </c>
      <c r="DN105">
        <v>1</v>
      </c>
      <c r="DO105">
        <v>12</v>
      </c>
      <c r="DP105">
        <v>16</v>
      </c>
      <c r="DQ105">
        <v>9</v>
      </c>
      <c r="DZ105">
        <v>1</v>
      </c>
      <c r="EA105">
        <v>20</v>
      </c>
      <c r="EB105">
        <v>11</v>
      </c>
      <c r="EC105">
        <v>16</v>
      </c>
      <c r="ED105">
        <v>0</v>
      </c>
      <c r="EE105">
        <v>149</v>
      </c>
      <c r="EF105">
        <v>2</v>
      </c>
      <c r="EG105">
        <v>14.9</v>
      </c>
      <c r="EH105">
        <v>1</v>
      </c>
      <c r="EI105">
        <v>185</v>
      </c>
      <c r="EJ105">
        <v>2</v>
      </c>
      <c r="EM105">
        <v>0</v>
      </c>
      <c r="ES105">
        <v>0</v>
      </c>
      <c r="ET105">
        <v>1</v>
      </c>
      <c r="EV105" t="s">
        <v>189</v>
      </c>
      <c r="EW105">
        <v>11</v>
      </c>
      <c r="EX105">
        <v>1</v>
      </c>
      <c r="EY105">
        <v>17</v>
      </c>
      <c r="EZ105" s="1">
        <v>0.57222222222222219</v>
      </c>
      <c r="FA105" t="str">
        <f>VLOOKUP(Table_Neonatal5[[#This Row],[Gender]],Table_Gender2[],2,FALSE)</f>
        <v>masculin</v>
      </c>
      <c r="FB105" t="e">
        <f>VLOOKUP(Table_Neonatal5[[#This Row],[PretermBy]],Table_PretermBy7[],2,FALSE)</f>
        <v>#N/A</v>
      </c>
      <c r="FC105" t="str">
        <f>VLOOKUP(Table_Neonatal5[[#This Row],[Diagnosis1]],Table_diagnosis[],2,FALSE)</f>
        <v>Autre diagnostic</v>
      </c>
      <c r="FD105" t="str">
        <f>VLOOKUP(Table_Neonatal5[[#This Row],[Diagnosis2]],Table_diagnosis[],2,FALSE)</f>
        <v>Jaunisse</v>
      </c>
      <c r="FE105" s="4" t="str">
        <f>VLOOKUP(Table_Neonatal5[[#This Row],[DischargeLoc]],Table_DischargeLoc1[],2,FALSE)</f>
        <v>Sortie/maternite</v>
      </c>
      <c r="FF105" s="4" t="str">
        <f>VLOOKUP(Table_Neonatal5[[#This Row],[AdmissionTempLow]],Table_YesNo8[],2,FALSE)</f>
        <v>Non</v>
      </c>
      <c r="FG105" s="4" t="str">
        <f>VLOOKUP(Table_Neonatal5[[#This Row],[BirthWeightLow]],Table_YesNo8[],2,FALSE)</f>
        <v>Non</v>
      </c>
      <c r="FH105" s="4" t="str">
        <f>VLOOKUP(Table_Neonatal5[[#This Row],[GestationalAgeLow]],Table_YesNo8[],2,FALSE)</f>
        <v>Non</v>
      </c>
      <c r="FI105" s="4" t="str">
        <f>VLOOKUP(Table_Neonatal5[[#This Row],[MethRx]],Table_YesNo8[],2,FALSE)</f>
        <v>Non</v>
      </c>
      <c r="FJ105" s="4" t="str">
        <f>VLOOKUP(Table_Neonatal5[[#This Row],[OxygenTherapy]],Table_YesNo8[],2,FALSE)</f>
        <v>Non</v>
      </c>
      <c r="FK105" s="4" t="e">
        <f>VLOOKUP(Table_Neonatal5[[#This Row],[OxygenMethod]],Table_OxygenMethod6[],2,FALSE)</f>
        <v>#N/A</v>
      </c>
      <c r="FL105" s="4" t="str">
        <f>VLOOKUP(Table_Neonatal5[[#This Row],[BloodSugarLow]],Table_YesNo8[],2,FALSE)</f>
        <v>Non</v>
      </c>
      <c r="FM105" s="4" t="str">
        <f>VLOOKUP(Table_Neonatal5[[#This Row],[AdmittedFirst48]],Table_YesNo8[],2,FALSE)</f>
        <v>Non</v>
      </c>
      <c r="FN105" s="4" t="str">
        <f>VLOOKUP(Table_Neonatal5[[#This Row],[Remained2weeks]],Table_YesNo8[],2,FALSE)</f>
        <v>Oui</v>
      </c>
      <c r="FO105" s="4" t="str">
        <f>VLOOKUP(Table_Neonatal5[[#This Row],[Antibiotics]],Table_YesNo8[],2,FALSE)</f>
        <v>Oui</v>
      </c>
      <c r="FP105" s="4" t="str">
        <f>VLOOKUP(Table_Neonatal5[[#This Row],[BilirubinMeas]],Table_YesNo8[],2,FALSE)</f>
        <v>Non</v>
      </c>
      <c r="FQ105" s="4" t="str">
        <f>VLOOKUP(Table_Neonatal5[[#This Row],[Phototherapy]],Table_YesNo8[],2,FALSE)</f>
        <v>Oui</v>
      </c>
      <c r="FR105" s="3">
        <f>DATE(2000+Table_Neonatal5[[#This Row],[AdmitYear]],Table_Neonatal5[[#This Row],[AdmitMonth]],Table_Neonatal5[[#This Row],[AdmitDay]])</f>
        <v>42694</v>
      </c>
    </row>
    <row r="106" spans="1:174" x14ac:dyDescent="0.25">
      <c r="A106" t="s">
        <v>325</v>
      </c>
      <c r="B106" s="1">
        <v>0.39861111111111114</v>
      </c>
      <c r="C106" t="s">
        <v>185</v>
      </c>
      <c r="D106">
        <v>23</v>
      </c>
      <c r="E106">
        <v>10</v>
      </c>
      <c r="F106">
        <v>16</v>
      </c>
      <c r="G106">
        <v>0</v>
      </c>
      <c r="H106">
        <v>26</v>
      </c>
      <c r="I106">
        <v>10</v>
      </c>
      <c r="J106">
        <v>16</v>
      </c>
      <c r="K106">
        <v>0</v>
      </c>
      <c r="L106">
        <v>0</v>
      </c>
      <c r="M106">
        <v>0</v>
      </c>
      <c r="N106">
        <v>2600</v>
      </c>
      <c r="O106">
        <v>0</v>
      </c>
      <c r="P106">
        <v>0</v>
      </c>
      <c r="R106">
        <v>0</v>
      </c>
      <c r="T106" s="2">
        <v>0.4375</v>
      </c>
      <c r="U106">
        <v>0</v>
      </c>
      <c r="V106">
        <v>3</v>
      </c>
      <c r="W106">
        <v>0</v>
      </c>
      <c r="X106">
        <v>3</v>
      </c>
      <c r="Y106">
        <v>0</v>
      </c>
      <c r="AA106">
        <v>12</v>
      </c>
      <c r="AB106">
        <v>0</v>
      </c>
      <c r="AC106" t="s">
        <v>320</v>
      </c>
      <c r="AD106">
        <v>3</v>
      </c>
      <c r="AE106">
        <v>11</v>
      </c>
      <c r="AF106">
        <v>16</v>
      </c>
      <c r="AG106">
        <v>0</v>
      </c>
      <c r="AH106">
        <v>11</v>
      </c>
      <c r="AI106">
        <v>0</v>
      </c>
      <c r="AJ106">
        <v>1</v>
      </c>
      <c r="AK106">
        <v>2800</v>
      </c>
      <c r="AL106">
        <v>0</v>
      </c>
      <c r="AM106">
        <v>16</v>
      </c>
      <c r="AN106" s="2">
        <v>0.4375</v>
      </c>
      <c r="AO106">
        <v>0</v>
      </c>
      <c r="AP106">
        <v>26</v>
      </c>
      <c r="AQ106">
        <v>10</v>
      </c>
      <c r="AR106">
        <v>16</v>
      </c>
      <c r="AS106">
        <v>0</v>
      </c>
      <c r="AT106">
        <v>0</v>
      </c>
      <c r="AU106" s="1"/>
      <c r="AV106">
        <v>0</v>
      </c>
      <c r="AX106">
        <v>0</v>
      </c>
      <c r="AZ106">
        <v>0</v>
      </c>
      <c r="BA106">
        <v>0</v>
      </c>
      <c r="BF106">
        <v>0</v>
      </c>
      <c r="BG106" s="2"/>
      <c r="BH106">
        <v>0</v>
      </c>
      <c r="BL106">
        <v>0</v>
      </c>
      <c r="BM106" s="1"/>
      <c r="BN106">
        <v>0</v>
      </c>
      <c r="BO106">
        <v>0</v>
      </c>
      <c r="BP106" s="3"/>
      <c r="BQ106">
        <v>0</v>
      </c>
      <c r="BR106" s="3"/>
      <c r="BS106">
        <v>0</v>
      </c>
      <c r="BT106">
        <v>1</v>
      </c>
      <c r="BU106">
        <v>0</v>
      </c>
      <c r="DZ106">
        <v>1</v>
      </c>
      <c r="EA106">
        <v>26</v>
      </c>
      <c r="EB106">
        <v>10</v>
      </c>
      <c r="EC106">
        <v>16</v>
      </c>
      <c r="ED106">
        <v>0</v>
      </c>
      <c r="EE106">
        <v>130</v>
      </c>
      <c r="EF106">
        <v>2</v>
      </c>
      <c r="EG106">
        <v>13</v>
      </c>
      <c r="EH106">
        <v>1</v>
      </c>
      <c r="EM106">
        <v>1</v>
      </c>
      <c r="EO106">
        <v>10</v>
      </c>
      <c r="EP106">
        <v>27</v>
      </c>
      <c r="EQ106">
        <v>10</v>
      </c>
      <c r="ER106">
        <v>16</v>
      </c>
      <c r="ES106">
        <v>0</v>
      </c>
      <c r="ET106">
        <v>1</v>
      </c>
      <c r="EV106" t="s">
        <v>189</v>
      </c>
      <c r="EW106">
        <v>12</v>
      </c>
      <c r="EX106">
        <v>12</v>
      </c>
      <c r="EY106">
        <v>16</v>
      </c>
      <c r="EZ106" s="1">
        <v>0.40347222222222223</v>
      </c>
      <c r="FA106" t="str">
        <f>VLOOKUP(Table_Neonatal5[[#This Row],[Gender]],Table_Gender2[],2,FALSE)</f>
        <v>masculin</v>
      </c>
      <c r="FB106" t="e">
        <f>VLOOKUP(Table_Neonatal5[[#This Row],[PretermBy]],Table_PretermBy7[],2,FALSE)</f>
        <v>#N/A</v>
      </c>
      <c r="FC106" t="str">
        <f>VLOOKUP(Table_Neonatal5[[#This Row],[Diagnosis1]],Table_diagnosis[],2,FALSE)</f>
        <v>Infection neonatale / septicimie neonatale</v>
      </c>
      <c r="FD106" t="str">
        <f>VLOOKUP(Table_Neonatal5[[#This Row],[Diagnosis2]],Table_diagnosis[],2,FALSE)</f>
        <v>Autre diagnostic</v>
      </c>
      <c r="FE106" s="4" t="str">
        <f>VLOOKUP(Table_Neonatal5[[#This Row],[DischargeLoc]],Table_DischargeLoc1[],2,FALSE)</f>
        <v>Sortie/maternite</v>
      </c>
      <c r="FF106" s="4" t="str">
        <f>VLOOKUP(Table_Neonatal5[[#This Row],[AdmissionTempLow]],Table_YesNo8[],2,FALSE)</f>
        <v>Non</v>
      </c>
      <c r="FG106" s="4" t="str">
        <f>VLOOKUP(Table_Neonatal5[[#This Row],[BirthWeightLow]],Table_YesNo8[],2,FALSE)</f>
        <v>Non</v>
      </c>
      <c r="FH106" s="4" t="str">
        <f>VLOOKUP(Table_Neonatal5[[#This Row],[GestationalAgeLow]],Table_YesNo8[],2,FALSE)</f>
        <v>Non</v>
      </c>
      <c r="FI106" s="4" t="str">
        <f>VLOOKUP(Table_Neonatal5[[#This Row],[MethRx]],Table_YesNo8[],2,FALSE)</f>
        <v>Non</v>
      </c>
      <c r="FJ106" s="4" t="str">
        <f>VLOOKUP(Table_Neonatal5[[#This Row],[OxygenTherapy]],Table_YesNo8[],2,FALSE)</f>
        <v>Non</v>
      </c>
      <c r="FK106" s="4" t="e">
        <f>VLOOKUP(Table_Neonatal5[[#This Row],[OxygenMethod]],Table_OxygenMethod6[],2,FALSE)</f>
        <v>#N/A</v>
      </c>
      <c r="FL106" s="4" t="str">
        <f>VLOOKUP(Table_Neonatal5[[#This Row],[BloodSugarLow]],Table_YesNo8[],2,FALSE)</f>
        <v>Non</v>
      </c>
      <c r="FM106" s="4" t="str">
        <f>VLOOKUP(Table_Neonatal5[[#This Row],[AdmittedFirst48]],Table_YesNo8[],2,FALSE)</f>
        <v>Oui</v>
      </c>
      <c r="FN106" s="4" t="str">
        <f>VLOOKUP(Table_Neonatal5[[#This Row],[Remained2weeks]],Table_YesNo8[],2,FALSE)</f>
        <v>Non</v>
      </c>
      <c r="FO106" s="4" t="str">
        <f>VLOOKUP(Table_Neonatal5[[#This Row],[Antibiotics]],Table_YesNo8[],2,FALSE)</f>
        <v>Oui</v>
      </c>
      <c r="FP106" s="4" t="str">
        <f>VLOOKUP(Table_Neonatal5[[#This Row],[BilirubinMeas]],Table_YesNo8[],2,FALSE)</f>
        <v>Oui</v>
      </c>
      <c r="FQ106" s="4" t="str">
        <f>VLOOKUP(Table_Neonatal5[[#This Row],[Phototherapy]],Table_YesNo8[],2,FALSE)</f>
        <v>Oui</v>
      </c>
      <c r="FR106" s="3">
        <f>DATE(2000+Table_Neonatal5[[#This Row],[AdmitYear]],Table_Neonatal5[[#This Row],[AdmitMonth]],Table_Neonatal5[[#This Row],[AdmitDay]])</f>
        <v>42669</v>
      </c>
    </row>
    <row r="107" spans="1:174" x14ac:dyDescent="0.25">
      <c r="A107" t="s">
        <v>326</v>
      </c>
      <c r="B107" s="1">
        <v>0.3611111111111111</v>
      </c>
      <c r="C107" t="s">
        <v>185</v>
      </c>
      <c r="D107">
        <v>28</v>
      </c>
      <c r="E107">
        <v>1</v>
      </c>
      <c r="F107">
        <v>17</v>
      </c>
      <c r="G107">
        <v>0</v>
      </c>
      <c r="H107">
        <v>28</v>
      </c>
      <c r="I107">
        <v>1</v>
      </c>
      <c r="J107">
        <v>17</v>
      </c>
      <c r="K107">
        <v>0</v>
      </c>
      <c r="L107">
        <v>1</v>
      </c>
      <c r="M107">
        <v>0</v>
      </c>
      <c r="N107">
        <v>2550</v>
      </c>
      <c r="O107">
        <v>0</v>
      </c>
      <c r="P107">
        <v>0</v>
      </c>
      <c r="R107">
        <v>0</v>
      </c>
      <c r="T107" s="2">
        <v>0.97916666666666663</v>
      </c>
      <c r="U107">
        <v>0</v>
      </c>
      <c r="V107">
        <v>0</v>
      </c>
      <c r="W107">
        <v>0</v>
      </c>
      <c r="X107">
        <v>3</v>
      </c>
      <c r="Y107">
        <v>0</v>
      </c>
      <c r="AB107">
        <v>0</v>
      </c>
      <c r="AD107">
        <v>5</v>
      </c>
      <c r="AE107">
        <v>2</v>
      </c>
      <c r="AF107">
        <v>17</v>
      </c>
      <c r="AG107">
        <v>0</v>
      </c>
      <c r="AH107">
        <v>5</v>
      </c>
      <c r="AI107">
        <v>0</v>
      </c>
      <c r="AJ107">
        <v>1</v>
      </c>
      <c r="AK107">
        <v>2550</v>
      </c>
      <c r="AL107">
        <v>0</v>
      </c>
      <c r="AM107">
        <v>16</v>
      </c>
      <c r="AN107" s="2">
        <v>0.97916666666666663</v>
      </c>
      <c r="AO107">
        <v>0</v>
      </c>
      <c r="AP107">
        <v>28</v>
      </c>
      <c r="AQ107">
        <v>1</v>
      </c>
      <c r="AR107">
        <v>17</v>
      </c>
      <c r="AS107">
        <v>0</v>
      </c>
      <c r="AT107">
        <v>0</v>
      </c>
      <c r="AU107" s="1"/>
      <c r="AV107">
        <v>0</v>
      </c>
      <c r="AX107">
        <v>0</v>
      </c>
      <c r="AZ107">
        <v>0</v>
      </c>
      <c r="BA107">
        <v>0</v>
      </c>
      <c r="BF107">
        <v>0</v>
      </c>
      <c r="BG107" s="2"/>
      <c r="BH107">
        <v>0</v>
      </c>
      <c r="BL107">
        <v>0</v>
      </c>
      <c r="BM107" s="1"/>
      <c r="BN107">
        <v>0</v>
      </c>
      <c r="BO107">
        <v>0</v>
      </c>
      <c r="BP107" s="3"/>
      <c r="BQ107">
        <v>0</v>
      </c>
      <c r="BR107" s="3"/>
      <c r="BS107">
        <v>0</v>
      </c>
      <c r="BT107">
        <v>1</v>
      </c>
      <c r="BU107">
        <v>0</v>
      </c>
      <c r="DZ107">
        <v>1</v>
      </c>
      <c r="EA107">
        <v>28</v>
      </c>
      <c r="EB107">
        <v>1</v>
      </c>
      <c r="EC107">
        <v>17</v>
      </c>
      <c r="ED107">
        <v>0</v>
      </c>
      <c r="EE107">
        <v>125</v>
      </c>
      <c r="EF107">
        <v>2</v>
      </c>
      <c r="EG107">
        <v>7</v>
      </c>
      <c r="EH107">
        <v>1</v>
      </c>
      <c r="EM107">
        <v>0</v>
      </c>
      <c r="ES107">
        <v>0</v>
      </c>
      <c r="ET107">
        <v>0</v>
      </c>
      <c r="EV107" t="s">
        <v>186</v>
      </c>
      <c r="EW107">
        <v>3</v>
      </c>
      <c r="EX107">
        <v>4</v>
      </c>
      <c r="EY107">
        <v>17</v>
      </c>
      <c r="EZ107" s="1">
        <v>0.36736111111111114</v>
      </c>
      <c r="FA107" t="str">
        <f>VLOOKUP(Table_Neonatal5[[#This Row],[Gender]],Table_Gender2[],2,FALSE)</f>
        <v>feminin</v>
      </c>
      <c r="FB107" t="e">
        <f>VLOOKUP(Table_Neonatal5[[#This Row],[PretermBy]],Table_PretermBy7[],2,FALSE)</f>
        <v>#N/A</v>
      </c>
      <c r="FC107" t="str">
        <f>VLOOKUP(Table_Neonatal5[[#This Row],[Diagnosis1]],Table_diagnosis[],2,FALSE)</f>
        <v>Infection neonatale / septicimie neonatale</v>
      </c>
      <c r="FD107" t="e">
        <f>VLOOKUP(Table_Neonatal5[[#This Row],[Diagnosis2]],Table_diagnosis[],2,FALSE)</f>
        <v>#N/A</v>
      </c>
      <c r="FE107" s="4" t="str">
        <f>VLOOKUP(Table_Neonatal5[[#This Row],[DischargeLoc]],Table_DischargeLoc1[],2,FALSE)</f>
        <v>Sortie/maternite</v>
      </c>
      <c r="FF107" s="4" t="str">
        <f>VLOOKUP(Table_Neonatal5[[#This Row],[AdmissionTempLow]],Table_YesNo8[],2,FALSE)</f>
        <v>Non</v>
      </c>
      <c r="FG107" s="4" t="str">
        <f>VLOOKUP(Table_Neonatal5[[#This Row],[BirthWeightLow]],Table_YesNo8[],2,FALSE)</f>
        <v>Non</v>
      </c>
      <c r="FH107" s="4" t="str">
        <f>VLOOKUP(Table_Neonatal5[[#This Row],[GestationalAgeLow]],Table_YesNo8[],2,FALSE)</f>
        <v>Non</v>
      </c>
      <c r="FI107" s="4" t="str">
        <f>VLOOKUP(Table_Neonatal5[[#This Row],[MethRx]],Table_YesNo8[],2,FALSE)</f>
        <v>Non</v>
      </c>
      <c r="FJ107" s="4" t="str">
        <f>VLOOKUP(Table_Neonatal5[[#This Row],[OxygenTherapy]],Table_YesNo8[],2,FALSE)</f>
        <v>Non</v>
      </c>
      <c r="FK107" s="4" t="e">
        <f>VLOOKUP(Table_Neonatal5[[#This Row],[OxygenMethod]],Table_OxygenMethod6[],2,FALSE)</f>
        <v>#N/A</v>
      </c>
      <c r="FL107" s="4" t="str">
        <f>VLOOKUP(Table_Neonatal5[[#This Row],[BloodSugarLow]],Table_YesNo8[],2,FALSE)</f>
        <v>Non</v>
      </c>
      <c r="FM107" s="4" t="str">
        <f>VLOOKUP(Table_Neonatal5[[#This Row],[AdmittedFirst48]],Table_YesNo8[],2,FALSE)</f>
        <v>Oui</v>
      </c>
      <c r="FN107" s="4" t="str">
        <f>VLOOKUP(Table_Neonatal5[[#This Row],[Remained2weeks]],Table_YesNo8[],2,FALSE)</f>
        <v>Non</v>
      </c>
      <c r="FO107" s="4" t="str">
        <f>VLOOKUP(Table_Neonatal5[[#This Row],[Antibiotics]],Table_YesNo8[],2,FALSE)</f>
        <v>Oui</v>
      </c>
      <c r="FP107" s="4" t="str">
        <f>VLOOKUP(Table_Neonatal5[[#This Row],[BilirubinMeas]],Table_YesNo8[],2,FALSE)</f>
        <v>Non</v>
      </c>
      <c r="FQ107" s="4" t="str">
        <f>VLOOKUP(Table_Neonatal5[[#This Row],[Phototherapy]],Table_YesNo8[],2,FALSE)</f>
        <v>Non</v>
      </c>
      <c r="FR107" s="3">
        <f>DATE(2000+Table_Neonatal5[[#This Row],[AdmitYear]],Table_Neonatal5[[#This Row],[AdmitMonth]],Table_Neonatal5[[#This Row],[AdmitDay]])</f>
        <v>42763</v>
      </c>
    </row>
    <row r="108" spans="1:174" x14ac:dyDescent="0.25">
      <c r="A108" t="s">
        <v>327</v>
      </c>
      <c r="B108" s="1">
        <v>0.50069444444444444</v>
      </c>
      <c r="C108" t="s">
        <v>185</v>
      </c>
      <c r="D108">
        <v>2</v>
      </c>
      <c r="E108">
        <v>12</v>
      </c>
      <c r="F108">
        <v>16</v>
      </c>
      <c r="G108">
        <v>0</v>
      </c>
      <c r="H108">
        <v>2</v>
      </c>
      <c r="I108">
        <v>12</v>
      </c>
      <c r="J108">
        <v>16</v>
      </c>
      <c r="K108">
        <v>0</v>
      </c>
      <c r="L108">
        <v>1</v>
      </c>
      <c r="M108">
        <v>0</v>
      </c>
      <c r="N108">
        <v>2100</v>
      </c>
      <c r="O108">
        <v>0</v>
      </c>
      <c r="P108">
        <v>0</v>
      </c>
      <c r="R108">
        <v>0</v>
      </c>
      <c r="T108" s="2">
        <v>0.24652777777777779</v>
      </c>
      <c r="U108">
        <v>0</v>
      </c>
      <c r="V108">
        <v>0</v>
      </c>
      <c r="W108">
        <v>0</v>
      </c>
      <c r="X108">
        <v>2</v>
      </c>
      <c r="Y108">
        <v>0</v>
      </c>
      <c r="AA108">
        <v>3</v>
      </c>
      <c r="AB108">
        <v>0</v>
      </c>
      <c r="AD108">
        <v>8</v>
      </c>
      <c r="AE108">
        <v>12</v>
      </c>
      <c r="AF108">
        <v>16</v>
      </c>
      <c r="AG108">
        <v>0</v>
      </c>
      <c r="AH108">
        <v>6</v>
      </c>
      <c r="AI108">
        <v>0</v>
      </c>
      <c r="AJ108">
        <v>1</v>
      </c>
      <c r="AK108">
        <v>2150</v>
      </c>
      <c r="AL108">
        <v>0</v>
      </c>
      <c r="AM108">
        <v>17</v>
      </c>
      <c r="AN108" s="2">
        <v>0.24652777777777779</v>
      </c>
      <c r="AO108">
        <v>0</v>
      </c>
      <c r="AP108">
        <v>2</v>
      </c>
      <c r="AQ108">
        <v>12</v>
      </c>
      <c r="AR108">
        <v>16</v>
      </c>
      <c r="AS108">
        <v>0</v>
      </c>
      <c r="AT108">
        <v>0</v>
      </c>
      <c r="AU108" s="1"/>
      <c r="AV108">
        <v>0</v>
      </c>
      <c r="AX108">
        <v>0</v>
      </c>
      <c r="AZ108">
        <v>0</v>
      </c>
      <c r="BA108">
        <v>0</v>
      </c>
      <c r="BF108">
        <v>0</v>
      </c>
      <c r="BG108" s="2"/>
      <c r="BH108">
        <v>0</v>
      </c>
      <c r="BL108">
        <v>0</v>
      </c>
      <c r="BM108" s="1"/>
      <c r="BN108">
        <v>0</v>
      </c>
      <c r="BP108" s="3"/>
      <c r="BQ108">
        <v>0</v>
      </c>
      <c r="BR108" s="3"/>
      <c r="BS108">
        <v>0</v>
      </c>
      <c r="BT108">
        <v>1</v>
      </c>
      <c r="BU108">
        <v>0</v>
      </c>
      <c r="DZ108">
        <v>1</v>
      </c>
      <c r="EA108">
        <v>2</v>
      </c>
      <c r="EB108">
        <v>12</v>
      </c>
      <c r="EC108">
        <v>16</v>
      </c>
      <c r="ED108">
        <v>0</v>
      </c>
      <c r="EE108">
        <v>100</v>
      </c>
      <c r="EF108">
        <v>2</v>
      </c>
      <c r="EG108">
        <v>10</v>
      </c>
      <c r="EH108">
        <v>1</v>
      </c>
      <c r="EM108">
        <v>0</v>
      </c>
      <c r="ES108">
        <v>0</v>
      </c>
      <c r="ET108">
        <v>0</v>
      </c>
      <c r="EV108" t="s">
        <v>189</v>
      </c>
      <c r="EW108">
        <v>11</v>
      </c>
      <c r="EX108">
        <v>1</v>
      </c>
      <c r="EY108">
        <v>17</v>
      </c>
      <c r="EZ108" s="1">
        <v>0.50416666666666665</v>
      </c>
      <c r="FA108" t="str">
        <f>VLOOKUP(Table_Neonatal5[[#This Row],[Gender]],Table_Gender2[],2,FALSE)</f>
        <v>feminin</v>
      </c>
      <c r="FB108" t="e">
        <f>VLOOKUP(Table_Neonatal5[[#This Row],[PretermBy]],Table_PretermBy7[],2,FALSE)</f>
        <v>#N/A</v>
      </c>
      <c r="FC108" t="str">
        <f>VLOOKUP(Table_Neonatal5[[#This Row],[Diagnosis1]],Table_diagnosis[],2,FALSE)</f>
        <v>Bas poids de naissance</v>
      </c>
      <c r="FD108" t="str">
        <f>VLOOKUP(Table_Neonatal5[[#This Row],[Diagnosis2]],Table_diagnosis[],2,FALSE)</f>
        <v>Infection neonatale / septicimie neonatale</v>
      </c>
      <c r="FE108" s="4" t="str">
        <f>VLOOKUP(Table_Neonatal5[[#This Row],[DischargeLoc]],Table_DischargeLoc1[],2,FALSE)</f>
        <v>Sortie/maternite</v>
      </c>
      <c r="FF108" s="4" t="str">
        <f>VLOOKUP(Table_Neonatal5[[#This Row],[AdmissionTempLow]],Table_YesNo8[],2,FALSE)</f>
        <v>Non</v>
      </c>
      <c r="FG108" s="4" t="str">
        <f>VLOOKUP(Table_Neonatal5[[#This Row],[BirthWeightLow]],Table_YesNo8[],2,FALSE)</f>
        <v>Non</v>
      </c>
      <c r="FH108" s="4" t="str">
        <f>VLOOKUP(Table_Neonatal5[[#This Row],[GestationalAgeLow]],Table_YesNo8[],2,FALSE)</f>
        <v>Non</v>
      </c>
      <c r="FI108" s="4" t="str">
        <f>VLOOKUP(Table_Neonatal5[[#This Row],[MethRx]],Table_YesNo8[],2,FALSE)</f>
        <v>Non</v>
      </c>
      <c r="FJ108" s="4" t="str">
        <f>VLOOKUP(Table_Neonatal5[[#This Row],[OxygenTherapy]],Table_YesNo8[],2,FALSE)</f>
        <v>Non</v>
      </c>
      <c r="FK108" s="4" t="e">
        <f>VLOOKUP(Table_Neonatal5[[#This Row],[OxygenMethod]],Table_OxygenMethod6[],2,FALSE)</f>
        <v>#N/A</v>
      </c>
      <c r="FL108" s="4" t="str">
        <f>VLOOKUP(Table_Neonatal5[[#This Row],[BloodSugarLow]],Table_YesNo8[],2,FALSE)</f>
        <v>Non</v>
      </c>
      <c r="FM108" s="4" t="str">
        <f>VLOOKUP(Table_Neonatal5[[#This Row],[AdmittedFirst48]],Table_YesNo8[],2,FALSE)</f>
        <v>Oui</v>
      </c>
      <c r="FN108" s="4" t="str">
        <f>VLOOKUP(Table_Neonatal5[[#This Row],[Remained2weeks]],Table_YesNo8[],2,FALSE)</f>
        <v>Non</v>
      </c>
      <c r="FO108" s="4" t="str">
        <f>VLOOKUP(Table_Neonatal5[[#This Row],[Antibiotics]],Table_YesNo8[],2,FALSE)</f>
        <v>Oui</v>
      </c>
      <c r="FP108" s="4" t="str">
        <f>VLOOKUP(Table_Neonatal5[[#This Row],[BilirubinMeas]],Table_YesNo8[],2,FALSE)</f>
        <v>Non</v>
      </c>
      <c r="FQ108" s="4" t="str">
        <f>VLOOKUP(Table_Neonatal5[[#This Row],[Phototherapy]],Table_YesNo8[],2,FALSE)</f>
        <v>Non</v>
      </c>
      <c r="FR108" s="3">
        <f>DATE(2000+Table_Neonatal5[[#This Row],[AdmitYear]],Table_Neonatal5[[#This Row],[AdmitMonth]],Table_Neonatal5[[#This Row],[AdmitDay]])</f>
        <v>42706</v>
      </c>
    </row>
    <row r="109" spans="1:174" x14ac:dyDescent="0.25">
      <c r="A109" t="s">
        <v>328</v>
      </c>
      <c r="B109" s="1">
        <v>0.58888888888888891</v>
      </c>
      <c r="C109" t="s">
        <v>185</v>
      </c>
      <c r="D109">
        <v>21</v>
      </c>
      <c r="E109">
        <v>10</v>
      </c>
      <c r="F109">
        <v>16</v>
      </c>
      <c r="G109">
        <v>0</v>
      </c>
      <c r="H109">
        <v>21</v>
      </c>
      <c r="I109">
        <v>10</v>
      </c>
      <c r="J109">
        <v>16</v>
      </c>
      <c r="K109">
        <v>0</v>
      </c>
      <c r="L109">
        <v>0</v>
      </c>
      <c r="M109">
        <v>0</v>
      </c>
      <c r="N109">
        <v>2600</v>
      </c>
      <c r="O109">
        <v>0</v>
      </c>
      <c r="P109">
        <v>1</v>
      </c>
      <c r="Q109">
        <v>34</v>
      </c>
      <c r="R109">
        <v>0</v>
      </c>
      <c r="T109" s="2">
        <v>0.27152777777777776</v>
      </c>
      <c r="U109">
        <v>0</v>
      </c>
      <c r="V109">
        <v>0</v>
      </c>
      <c r="W109">
        <v>0</v>
      </c>
      <c r="X109">
        <v>1</v>
      </c>
      <c r="Y109">
        <v>0</v>
      </c>
      <c r="AB109">
        <v>0</v>
      </c>
      <c r="AD109">
        <v>23</v>
      </c>
      <c r="AE109">
        <v>10</v>
      </c>
      <c r="AF109">
        <v>16</v>
      </c>
      <c r="AG109">
        <v>0</v>
      </c>
      <c r="AH109">
        <v>2</v>
      </c>
      <c r="AI109">
        <v>0</v>
      </c>
      <c r="AJ109">
        <v>1</v>
      </c>
      <c r="AK109">
        <v>2250</v>
      </c>
      <c r="AL109">
        <v>0</v>
      </c>
      <c r="AM109">
        <v>18</v>
      </c>
      <c r="AN109" s="2">
        <v>0.27152777777777776</v>
      </c>
      <c r="AO109">
        <v>0</v>
      </c>
      <c r="AP109">
        <v>21</v>
      </c>
      <c r="AQ109">
        <v>10</v>
      </c>
      <c r="AR109">
        <v>16</v>
      </c>
      <c r="AS109">
        <v>0</v>
      </c>
      <c r="AT109">
        <v>0</v>
      </c>
      <c r="AU109" s="1"/>
      <c r="AV109">
        <v>0</v>
      </c>
      <c r="AX109">
        <v>0</v>
      </c>
      <c r="AZ109">
        <v>0</v>
      </c>
      <c r="BA109">
        <v>0</v>
      </c>
      <c r="BF109">
        <v>0</v>
      </c>
      <c r="BG109" s="2"/>
      <c r="BH109">
        <v>0</v>
      </c>
      <c r="BL109">
        <v>0</v>
      </c>
      <c r="BM109" s="1"/>
      <c r="BN109">
        <v>0</v>
      </c>
      <c r="BP109" s="3"/>
      <c r="BQ109">
        <v>0</v>
      </c>
      <c r="BR109" s="3"/>
      <c r="BS109">
        <v>0</v>
      </c>
      <c r="BT109">
        <v>1</v>
      </c>
      <c r="BU109">
        <v>0</v>
      </c>
      <c r="DZ109">
        <v>1</v>
      </c>
      <c r="EA109">
        <v>21</v>
      </c>
      <c r="EB109">
        <v>10</v>
      </c>
      <c r="EC109">
        <v>16</v>
      </c>
      <c r="ED109">
        <v>0</v>
      </c>
      <c r="EE109">
        <v>120</v>
      </c>
      <c r="EF109">
        <v>2</v>
      </c>
      <c r="EG109">
        <v>7.2</v>
      </c>
      <c r="EH109">
        <v>1</v>
      </c>
      <c r="EM109">
        <v>0</v>
      </c>
      <c r="ES109">
        <v>0</v>
      </c>
      <c r="ET109">
        <v>0</v>
      </c>
      <c r="EV109" t="s">
        <v>189</v>
      </c>
      <c r="EW109">
        <v>11</v>
      </c>
      <c r="EX109">
        <v>11</v>
      </c>
      <c r="EY109">
        <v>16</v>
      </c>
      <c r="EZ109" s="1">
        <v>0.59236111111111112</v>
      </c>
      <c r="FA109" t="str">
        <f>VLOOKUP(Table_Neonatal5[[#This Row],[Gender]],Table_Gender2[],2,FALSE)</f>
        <v>masculin</v>
      </c>
      <c r="FB109" t="e">
        <f>VLOOKUP(Table_Neonatal5[[#This Row],[PretermBy]],Table_PretermBy7[],2,FALSE)</f>
        <v>#N/A</v>
      </c>
      <c r="FC109" t="str">
        <f>VLOOKUP(Table_Neonatal5[[#This Row],[Diagnosis1]],Table_diagnosis[],2,FALSE)</f>
        <v>Prematurite</v>
      </c>
      <c r="FD109" t="e">
        <f>VLOOKUP(Table_Neonatal5[[#This Row],[Diagnosis2]],Table_diagnosis[],2,FALSE)</f>
        <v>#N/A</v>
      </c>
      <c r="FE109" s="4" t="str">
        <f>VLOOKUP(Table_Neonatal5[[#This Row],[DischargeLoc]],Table_DischargeLoc1[],2,FALSE)</f>
        <v>Sortie/maternite</v>
      </c>
      <c r="FF109" s="4" t="str">
        <f>VLOOKUP(Table_Neonatal5[[#This Row],[AdmissionTempLow]],Table_YesNo8[],2,FALSE)</f>
        <v>Non</v>
      </c>
      <c r="FG109" s="4" t="str">
        <f>VLOOKUP(Table_Neonatal5[[#This Row],[BirthWeightLow]],Table_YesNo8[],2,FALSE)</f>
        <v>Non</v>
      </c>
      <c r="FH109" s="4" t="str">
        <f>VLOOKUP(Table_Neonatal5[[#This Row],[GestationalAgeLow]],Table_YesNo8[],2,FALSE)</f>
        <v>Non</v>
      </c>
      <c r="FI109" s="4" t="str">
        <f>VLOOKUP(Table_Neonatal5[[#This Row],[MethRx]],Table_YesNo8[],2,FALSE)</f>
        <v>Non</v>
      </c>
      <c r="FJ109" s="4" t="str">
        <f>VLOOKUP(Table_Neonatal5[[#This Row],[OxygenTherapy]],Table_YesNo8[],2,FALSE)</f>
        <v>Non</v>
      </c>
      <c r="FK109" s="4" t="e">
        <f>VLOOKUP(Table_Neonatal5[[#This Row],[OxygenMethod]],Table_OxygenMethod6[],2,FALSE)</f>
        <v>#N/A</v>
      </c>
      <c r="FL109" s="4" t="str">
        <f>VLOOKUP(Table_Neonatal5[[#This Row],[BloodSugarLow]],Table_YesNo8[],2,FALSE)</f>
        <v>Non</v>
      </c>
      <c r="FM109" s="4" t="str">
        <f>VLOOKUP(Table_Neonatal5[[#This Row],[AdmittedFirst48]],Table_YesNo8[],2,FALSE)</f>
        <v>Oui</v>
      </c>
      <c r="FN109" s="4" t="str">
        <f>VLOOKUP(Table_Neonatal5[[#This Row],[Remained2weeks]],Table_YesNo8[],2,FALSE)</f>
        <v>Non</v>
      </c>
      <c r="FO109" s="4" t="str">
        <f>VLOOKUP(Table_Neonatal5[[#This Row],[Antibiotics]],Table_YesNo8[],2,FALSE)</f>
        <v>Oui</v>
      </c>
      <c r="FP109" s="4" t="str">
        <f>VLOOKUP(Table_Neonatal5[[#This Row],[BilirubinMeas]],Table_YesNo8[],2,FALSE)</f>
        <v>Non</v>
      </c>
      <c r="FQ109" s="4" t="str">
        <f>VLOOKUP(Table_Neonatal5[[#This Row],[Phototherapy]],Table_YesNo8[],2,FALSE)</f>
        <v>Non</v>
      </c>
      <c r="FR109" s="3">
        <f>DATE(2000+Table_Neonatal5[[#This Row],[AdmitYear]],Table_Neonatal5[[#This Row],[AdmitMonth]],Table_Neonatal5[[#This Row],[AdmitDay]])</f>
        <v>42664</v>
      </c>
    </row>
    <row r="110" spans="1:174" x14ac:dyDescent="0.25">
      <c r="A110" t="s">
        <v>329</v>
      </c>
      <c r="B110" s="1">
        <v>0.4465277777777778</v>
      </c>
      <c r="C110" t="s">
        <v>185</v>
      </c>
      <c r="D110">
        <v>2</v>
      </c>
      <c r="E110">
        <v>3</v>
      </c>
      <c r="F110">
        <v>17</v>
      </c>
      <c r="G110">
        <v>0</v>
      </c>
      <c r="H110">
        <v>2</v>
      </c>
      <c r="I110">
        <v>3</v>
      </c>
      <c r="J110">
        <v>17</v>
      </c>
      <c r="K110">
        <v>0</v>
      </c>
      <c r="L110">
        <v>0</v>
      </c>
      <c r="M110">
        <v>0</v>
      </c>
      <c r="N110">
        <v>1000</v>
      </c>
      <c r="O110">
        <v>0</v>
      </c>
      <c r="P110">
        <v>1</v>
      </c>
      <c r="Q110">
        <v>30</v>
      </c>
      <c r="R110">
        <v>0</v>
      </c>
      <c r="T110" s="2">
        <v>0.41666666666666669</v>
      </c>
      <c r="U110">
        <v>0</v>
      </c>
      <c r="V110">
        <v>0</v>
      </c>
      <c r="W110">
        <v>0</v>
      </c>
      <c r="X110">
        <v>1</v>
      </c>
      <c r="Y110">
        <v>0</v>
      </c>
      <c r="AA110">
        <v>12</v>
      </c>
      <c r="AB110">
        <v>0</v>
      </c>
      <c r="AC110" t="s">
        <v>330</v>
      </c>
      <c r="AD110">
        <v>9</v>
      </c>
      <c r="AE110">
        <v>3</v>
      </c>
      <c r="AF110">
        <v>17</v>
      </c>
      <c r="AG110">
        <v>0</v>
      </c>
      <c r="AH110">
        <v>7</v>
      </c>
      <c r="AI110">
        <v>0</v>
      </c>
      <c r="AJ110">
        <v>1</v>
      </c>
      <c r="AK110">
        <v>950</v>
      </c>
      <c r="AL110">
        <v>0</v>
      </c>
      <c r="AM110">
        <v>17</v>
      </c>
      <c r="AN110" s="2">
        <v>0.41666666666666669</v>
      </c>
      <c r="AO110">
        <v>0</v>
      </c>
      <c r="AP110">
        <v>2</v>
      </c>
      <c r="AQ110">
        <v>3</v>
      </c>
      <c r="AR110">
        <v>17</v>
      </c>
      <c r="AS110">
        <v>0</v>
      </c>
      <c r="AT110">
        <v>0</v>
      </c>
      <c r="AU110" s="1"/>
      <c r="AV110">
        <v>0</v>
      </c>
      <c r="AX110">
        <v>0</v>
      </c>
      <c r="AZ110">
        <v>0</v>
      </c>
      <c r="BA110">
        <v>1</v>
      </c>
      <c r="BF110">
        <v>0</v>
      </c>
      <c r="BG110" s="2"/>
      <c r="BH110">
        <v>0</v>
      </c>
      <c r="BL110">
        <v>0</v>
      </c>
      <c r="BM110" s="1"/>
      <c r="BN110">
        <v>0</v>
      </c>
      <c r="BP110" s="3"/>
      <c r="BQ110">
        <v>0</v>
      </c>
      <c r="BR110" s="3"/>
      <c r="BS110">
        <v>0</v>
      </c>
      <c r="DZ110">
        <v>1</v>
      </c>
      <c r="EA110">
        <v>5</v>
      </c>
      <c r="EB110">
        <v>3</v>
      </c>
      <c r="EC110">
        <v>17</v>
      </c>
      <c r="ED110">
        <v>0</v>
      </c>
      <c r="EE110">
        <v>143</v>
      </c>
      <c r="EF110">
        <v>2</v>
      </c>
      <c r="EG110">
        <v>3</v>
      </c>
      <c r="EH110">
        <v>1</v>
      </c>
      <c r="EI110">
        <v>47</v>
      </c>
      <c r="EM110">
        <v>0</v>
      </c>
      <c r="ES110">
        <v>0</v>
      </c>
      <c r="ET110">
        <v>0</v>
      </c>
      <c r="EV110" t="s">
        <v>189</v>
      </c>
      <c r="EW110">
        <v>4</v>
      </c>
      <c r="EX110">
        <v>4</v>
      </c>
      <c r="EY110">
        <v>17</v>
      </c>
      <c r="EZ110" s="1">
        <v>0.45208333333333334</v>
      </c>
      <c r="FA110" t="str">
        <f>VLOOKUP(Table_Neonatal5[[#This Row],[Gender]],Table_Gender2[],2,FALSE)</f>
        <v>masculin</v>
      </c>
      <c r="FB110" t="e">
        <f>VLOOKUP(Table_Neonatal5[[#This Row],[PretermBy]],Table_PretermBy7[],2,FALSE)</f>
        <v>#N/A</v>
      </c>
      <c r="FC110" t="str">
        <f>VLOOKUP(Table_Neonatal5[[#This Row],[Diagnosis1]],Table_diagnosis[],2,FALSE)</f>
        <v>Prematurite</v>
      </c>
      <c r="FD110" t="str">
        <f>VLOOKUP(Table_Neonatal5[[#This Row],[Diagnosis2]],Table_diagnosis[],2,FALSE)</f>
        <v>Autre diagnostic</v>
      </c>
      <c r="FE110" s="4" t="str">
        <f>VLOOKUP(Table_Neonatal5[[#This Row],[DischargeLoc]],Table_DischargeLoc1[],2,FALSE)</f>
        <v>Sortie/maternite</v>
      </c>
      <c r="FF110" s="4" t="str">
        <f>VLOOKUP(Table_Neonatal5[[#This Row],[AdmissionTempLow]],Table_YesNo8[],2,FALSE)</f>
        <v>Non</v>
      </c>
      <c r="FG110" s="4" t="str">
        <f>VLOOKUP(Table_Neonatal5[[#This Row],[BirthWeightLow]],Table_YesNo8[],2,FALSE)</f>
        <v>Non</v>
      </c>
      <c r="FH110" s="4" t="str">
        <f>VLOOKUP(Table_Neonatal5[[#This Row],[GestationalAgeLow]],Table_YesNo8[],2,FALSE)</f>
        <v>Non</v>
      </c>
      <c r="FI110" s="4" t="str">
        <f>VLOOKUP(Table_Neonatal5[[#This Row],[MethRx]],Table_YesNo8[],2,FALSE)</f>
        <v>Non</v>
      </c>
      <c r="FJ110" s="4" t="str">
        <f>VLOOKUP(Table_Neonatal5[[#This Row],[OxygenTherapy]],Table_YesNo8[],2,FALSE)</f>
        <v>Oui</v>
      </c>
      <c r="FK110" s="4" t="e">
        <f>VLOOKUP(Table_Neonatal5[[#This Row],[OxygenMethod]],Table_OxygenMethod6[],2,FALSE)</f>
        <v>#N/A</v>
      </c>
      <c r="FL110" s="4" t="str">
        <f>VLOOKUP(Table_Neonatal5[[#This Row],[BloodSugarLow]],Table_YesNo8[],2,FALSE)</f>
        <v>Non</v>
      </c>
      <c r="FM110" s="4" t="str">
        <f>VLOOKUP(Table_Neonatal5[[#This Row],[AdmittedFirst48]],Table_YesNo8[],2,FALSE)</f>
        <v>Non</v>
      </c>
      <c r="FN110" s="4" t="str">
        <f>VLOOKUP(Table_Neonatal5[[#This Row],[Remained2weeks]],Table_YesNo8[],2,FALSE)</f>
        <v>Non</v>
      </c>
      <c r="FO110" s="4" t="str">
        <f>VLOOKUP(Table_Neonatal5[[#This Row],[Antibiotics]],Table_YesNo8[],2,FALSE)</f>
        <v>Oui</v>
      </c>
      <c r="FP110" s="4" t="str">
        <f>VLOOKUP(Table_Neonatal5[[#This Row],[BilirubinMeas]],Table_YesNo8[],2,FALSE)</f>
        <v>Non</v>
      </c>
      <c r="FQ110" s="4" t="str">
        <f>VLOOKUP(Table_Neonatal5[[#This Row],[Phototherapy]],Table_YesNo8[],2,FALSE)</f>
        <v>Non</v>
      </c>
      <c r="FR110" s="3">
        <f>DATE(2000+Table_Neonatal5[[#This Row],[AdmitYear]],Table_Neonatal5[[#This Row],[AdmitMonth]],Table_Neonatal5[[#This Row],[AdmitDay]])</f>
        <v>42796</v>
      </c>
    </row>
    <row r="111" spans="1:174" x14ac:dyDescent="0.25">
      <c r="A111" t="s">
        <v>331</v>
      </c>
      <c r="B111" s="1">
        <v>0.41249999999999998</v>
      </c>
      <c r="C111" t="s">
        <v>185</v>
      </c>
      <c r="D111">
        <v>23</v>
      </c>
      <c r="E111">
        <v>11</v>
      </c>
      <c r="F111">
        <v>16</v>
      </c>
      <c r="G111">
        <v>0</v>
      </c>
      <c r="H111">
        <v>7</v>
      </c>
      <c r="I111">
        <v>12</v>
      </c>
      <c r="J111">
        <v>16</v>
      </c>
      <c r="K111">
        <v>0</v>
      </c>
      <c r="L111">
        <v>1</v>
      </c>
      <c r="M111">
        <v>0</v>
      </c>
      <c r="N111">
        <v>3500</v>
      </c>
      <c r="O111">
        <v>0</v>
      </c>
      <c r="P111">
        <v>0</v>
      </c>
      <c r="R111">
        <v>0</v>
      </c>
      <c r="T111" s="2">
        <v>0.67361111111111116</v>
      </c>
      <c r="U111">
        <v>0</v>
      </c>
      <c r="V111">
        <v>15</v>
      </c>
      <c r="W111">
        <v>0</v>
      </c>
      <c r="X111">
        <v>12</v>
      </c>
      <c r="Y111">
        <v>0</v>
      </c>
      <c r="Z111" t="s">
        <v>266</v>
      </c>
      <c r="AB111">
        <v>1</v>
      </c>
      <c r="AD111">
        <v>14</v>
      </c>
      <c r="AE111">
        <v>12</v>
      </c>
      <c r="AF111">
        <v>16</v>
      </c>
      <c r="AG111">
        <v>0</v>
      </c>
      <c r="AH111">
        <v>21</v>
      </c>
      <c r="AI111">
        <v>0</v>
      </c>
      <c r="AJ111">
        <v>1</v>
      </c>
      <c r="AK111">
        <v>4200</v>
      </c>
      <c r="AL111">
        <v>0</v>
      </c>
      <c r="AM111">
        <v>17</v>
      </c>
      <c r="AN111" s="2">
        <v>0.67361111111111116</v>
      </c>
      <c r="AO111">
        <v>0</v>
      </c>
      <c r="AP111">
        <v>7</v>
      </c>
      <c r="AQ111">
        <v>12</v>
      </c>
      <c r="AR111">
        <v>16</v>
      </c>
      <c r="AS111">
        <v>0</v>
      </c>
      <c r="AT111">
        <v>0</v>
      </c>
      <c r="AU111" s="1"/>
      <c r="AV111">
        <v>0</v>
      </c>
      <c r="AX111">
        <v>0</v>
      </c>
      <c r="AZ111">
        <v>0</v>
      </c>
      <c r="BA111">
        <v>0</v>
      </c>
      <c r="BF111">
        <v>0</v>
      </c>
      <c r="BG111" s="2"/>
      <c r="BH111">
        <v>0</v>
      </c>
      <c r="BL111">
        <v>0</v>
      </c>
      <c r="BM111" s="1"/>
      <c r="BN111">
        <v>0</v>
      </c>
      <c r="BP111" s="3"/>
      <c r="BQ111">
        <v>0</v>
      </c>
      <c r="BR111" s="3"/>
      <c r="BS111">
        <v>0</v>
      </c>
      <c r="BT111">
        <v>1</v>
      </c>
      <c r="BU111">
        <v>0</v>
      </c>
      <c r="DZ111">
        <v>1</v>
      </c>
      <c r="EA111">
        <v>7</v>
      </c>
      <c r="EB111">
        <v>12</v>
      </c>
      <c r="EC111">
        <v>16</v>
      </c>
      <c r="ED111">
        <v>0</v>
      </c>
      <c r="EE111">
        <v>200</v>
      </c>
      <c r="EF111">
        <v>2</v>
      </c>
      <c r="EG111">
        <v>20</v>
      </c>
      <c r="EH111">
        <v>1</v>
      </c>
      <c r="EM111">
        <v>0</v>
      </c>
      <c r="ES111">
        <v>0</v>
      </c>
      <c r="ET111">
        <v>0</v>
      </c>
      <c r="EV111" t="s">
        <v>189</v>
      </c>
      <c r="EW111">
        <v>11</v>
      </c>
      <c r="EX111">
        <v>1</v>
      </c>
      <c r="EY111">
        <v>17</v>
      </c>
      <c r="EZ111" s="1">
        <v>0.41666666666666669</v>
      </c>
      <c r="FA111" t="str">
        <f>VLOOKUP(Table_Neonatal5[[#This Row],[Gender]],Table_Gender2[],2,FALSE)</f>
        <v>feminin</v>
      </c>
      <c r="FB111" t="e">
        <f>VLOOKUP(Table_Neonatal5[[#This Row],[PretermBy]],Table_PretermBy7[],2,FALSE)</f>
        <v>#N/A</v>
      </c>
      <c r="FC111" t="str">
        <f>VLOOKUP(Table_Neonatal5[[#This Row],[Diagnosis1]],Table_diagnosis[],2,FALSE)</f>
        <v>Autre diagnostic</v>
      </c>
      <c r="FD111" t="e">
        <f>VLOOKUP(Table_Neonatal5[[#This Row],[Diagnosis2]],Table_diagnosis[],2,FALSE)</f>
        <v>#N/A</v>
      </c>
      <c r="FE111" s="4" t="str">
        <f>VLOOKUP(Table_Neonatal5[[#This Row],[DischargeLoc]],Table_DischargeLoc1[],2,FALSE)</f>
        <v>Sortie/maternite</v>
      </c>
      <c r="FF111" s="4" t="str">
        <f>VLOOKUP(Table_Neonatal5[[#This Row],[AdmissionTempLow]],Table_YesNo8[],2,FALSE)</f>
        <v>Non</v>
      </c>
      <c r="FG111" s="4" t="str">
        <f>VLOOKUP(Table_Neonatal5[[#This Row],[BirthWeightLow]],Table_YesNo8[],2,FALSE)</f>
        <v>Non</v>
      </c>
      <c r="FH111" s="4" t="str">
        <f>VLOOKUP(Table_Neonatal5[[#This Row],[GestationalAgeLow]],Table_YesNo8[],2,FALSE)</f>
        <v>Non</v>
      </c>
      <c r="FI111" s="4" t="str">
        <f>VLOOKUP(Table_Neonatal5[[#This Row],[MethRx]],Table_YesNo8[],2,FALSE)</f>
        <v>Non</v>
      </c>
      <c r="FJ111" s="4" t="str">
        <f>VLOOKUP(Table_Neonatal5[[#This Row],[OxygenTherapy]],Table_YesNo8[],2,FALSE)</f>
        <v>Non</v>
      </c>
      <c r="FK111" s="4" t="e">
        <f>VLOOKUP(Table_Neonatal5[[#This Row],[OxygenMethod]],Table_OxygenMethod6[],2,FALSE)</f>
        <v>#N/A</v>
      </c>
      <c r="FL111" s="4" t="str">
        <f>VLOOKUP(Table_Neonatal5[[#This Row],[BloodSugarLow]],Table_YesNo8[],2,FALSE)</f>
        <v>Non</v>
      </c>
      <c r="FM111" s="4" t="str">
        <f>VLOOKUP(Table_Neonatal5[[#This Row],[AdmittedFirst48]],Table_YesNo8[],2,FALSE)</f>
        <v>Oui</v>
      </c>
      <c r="FN111" s="4" t="str">
        <f>VLOOKUP(Table_Neonatal5[[#This Row],[Remained2weeks]],Table_YesNo8[],2,FALSE)</f>
        <v>Non</v>
      </c>
      <c r="FO111" s="4" t="str">
        <f>VLOOKUP(Table_Neonatal5[[#This Row],[Antibiotics]],Table_YesNo8[],2,FALSE)</f>
        <v>Oui</v>
      </c>
      <c r="FP111" s="4" t="str">
        <f>VLOOKUP(Table_Neonatal5[[#This Row],[BilirubinMeas]],Table_YesNo8[],2,FALSE)</f>
        <v>Non</v>
      </c>
      <c r="FQ111" s="4" t="str">
        <f>VLOOKUP(Table_Neonatal5[[#This Row],[Phototherapy]],Table_YesNo8[],2,FALSE)</f>
        <v>Non</v>
      </c>
      <c r="FR111" s="3">
        <f>DATE(2000+Table_Neonatal5[[#This Row],[AdmitYear]],Table_Neonatal5[[#This Row],[AdmitMonth]],Table_Neonatal5[[#This Row],[AdmitDay]])</f>
        <v>42711</v>
      </c>
    </row>
    <row r="112" spans="1:174" x14ac:dyDescent="0.25">
      <c r="A112" t="s">
        <v>332</v>
      </c>
      <c r="B112" s="1">
        <v>0.4284722222222222</v>
      </c>
      <c r="C112" t="s">
        <v>185</v>
      </c>
      <c r="D112">
        <v>20</v>
      </c>
      <c r="E112">
        <v>1</v>
      </c>
      <c r="F112">
        <v>17</v>
      </c>
      <c r="G112">
        <v>0</v>
      </c>
      <c r="H112">
        <v>23</v>
      </c>
      <c r="I112">
        <v>1</v>
      </c>
      <c r="J112">
        <v>17</v>
      </c>
      <c r="K112">
        <v>0</v>
      </c>
      <c r="L112">
        <v>0</v>
      </c>
      <c r="M112">
        <v>0</v>
      </c>
      <c r="N112">
        <v>3100</v>
      </c>
      <c r="O112">
        <v>0</v>
      </c>
      <c r="P112">
        <v>0</v>
      </c>
      <c r="R112">
        <v>0</v>
      </c>
      <c r="T112" s="2">
        <v>0.76388888888888884</v>
      </c>
      <c r="U112">
        <v>0</v>
      </c>
      <c r="V112">
        <v>3</v>
      </c>
      <c r="W112">
        <v>0</v>
      </c>
      <c r="X112">
        <v>3</v>
      </c>
      <c r="Y112">
        <v>0</v>
      </c>
      <c r="AA112">
        <v>12</v>
      </c>
      <c r="AB112">
        <v>0</v>
      </c>
      <c r="AC112" t="s">
        <v>333</v>
      </c>
      <c r="AD112">
        <v>30</v>
      </c>
      <c r="AE112">
        <v>1</v>
      </c>
      <c r="AF112">
        <v>17</v>
      </c>
      <c r="AG112">
        <v>0</v>
      </c>
      <c r="AH112">
        <v>10</v>
      </c>
      <c r="AI112">
        <v>0</v>
      </c>
      <c r="AJ112">
        <v>1</v>
      </c>
      <c r="AK112">
        <v>3300</v>
      </c>
      <c r="AL112">
        <v>0</v>
      </c>
      <c r="AM112">
        <v>17</v>
      </c>
      <c r="AN112" s="2"/>
      <c r="AO112">
        <v>0</v>
      </c>
      <c r="AP112">
        <v>23</v>
      </c>
      <c r="AQ112">
        <v>1</v>
      </c>
      <c r="AR112">
        <v>17</v>
      </c>
      <c r="AS112">
        <v>0</v>
      </c>
      <c r="AT112">
        <v>0</v>
      </c>
      <c r="AU112" s="1"/>
      <c r="AV112">
        <v>0</v>
      </c>
      <c r="AX112">
        <v>0</v>
      </c>
      <c r="AZ112">
        <v>0</v>
      </c>
      <c r="BA112">
        <v>1</v>
      </c>
      <c r="BB112">
        <v>1</v>
      </c>
      <c r="BC112">
        <v>24</v>
      </c>
      <c r="BD112">
        <v>1</v>
      </c>
      <c r="BE112">
        <v>17</v>
      </c>
      <c r="BF112">
        <v>0</v>
      </c>
      <c r="BG112" s="2">
        <v>0.43055555555555558</v>
      </c>
      <c r="BH112">
        <v>0</v>
      </c>
      <c r="BI112">
        <v>25</v>
      </c>
      <c r="BJ112">
        <v>1</v>
      </c>
      <c r="BK112">
        <v>17</v>
      </c>
      <c r="BL112">
        <v>0</v>
      </c>
      <c r="BM112" s="1">
        <v>0.375</v>
      </c>
      <c r="BN112">
        <v>0</v>
      </c>
      <c r="BO112">
        <v>0</v>
      </c>
      <c r="BP112" s="3"/>
      <c r="BQ112">
        <v>0</v>
      </c>
      <c r="BR112" s="3"/>
      <c r="BS112">
        <v>0</v>
      </c>
      <c r="BT112">
        <v>1</v>
      </c>
      <c r="BU112">
        <v>0</v>
      </c>
      <c r="DZ112">
        <v>1</v>
      </c>
      <c r="EA112">
        <v>23</v>
      </c>
      <c r="EB112">
        <v>1</v>
      </c>
      <c r="EC112">
        <v>17</v>
      </c>
      <c r="ED112">
        <v>0</v>
      </c>
      <c r="EE112">
        <v>155</v>
      </c>
      <c r="EF112">
        <v>2</v>
      </c>
      <c r="EG112">
        <v>15.5</v>
      </c>
      <c r="EH112">
        <v>1</v>
      </c>
      <c r="EM112">
        <v>0</v>
      </c>
      <c r="ES112">
        <v>0</v>
      </c>
      <c r="ET112">
        <v>0</v>
      </c>
      <c r="EV112" t="s">
        <v>189</v>
      </c>
      <c r="EW112">
        <v>2</v>
      </c>
      <c r="EX112">
        <v>2</v>
      </c>
      <c r="EY112">
        <v>17</v>
      </c>
      <c r="EZ112" s="1">
        <v>0.43472222222222223</v>
      </c>
      <c r="FA112" t="str">
        <f>VLOOKUP(Table_Neonatal5[[#This Row],[Gender]],Table_Gender2[],2,FALSE)</f>
        <v>masculin</v>
      </c>
      <c r="FB112" t="e">
        <f>VLOOKUP(Table_Neonatal5[[#This Row],[PretermBy]],Table_PretermBy7[],2,FALSE)</f>
        <v>#N/A</v>
      </c>
      <c r="FC112" t="str">
        <f>VLOOKUP(Table_Neonatal5[[#This Row],[Diagnosis1]],Table_diagnosis[],2,FALSE)</f>
        <v>Infection neonatale / septicimie neonatale</v>
      </c>
      <c r="FD112" t="str">
        <f>VLOOKUP(Table_Neonatal5[[#This Row],[Diagnosis2]],Table_diagnosis[],2,FALSE)</f>
        <v>Autre diagnostic</v>
      </c>
      <c r="FE112" s="4" t="str">
        <f>VLOOKUP(Table_Neonatal5[[#This Row],[DischargeLoc]],Table_DischargeLoc1[],2,FALSE)</f>
        <v>Sortie/maternite</v>
      </c>
      <c r="FF112" s="4" t="str">
        <f>VLOOKUP(Table_Neonatal5[[#This Row],[AdmissionTempLow]],Table_YesNo8[],2,FALSE)</f>
        <v>Non</v>
      </c>
      <c r="FG112" s="4" t="str">
        <f>VLOOKUP(Table_Neonatal5[[#This Row],[BirthWeightLow]],Table_YesNo8[],2,FALSE)</f>
        <v>Non</v>
      </c>
      <c r="FH112" s="4" t="str">
        <f>VLOOKUP(Table_Neonatal5[[#This Row],[GestationalAgeLow]],Table_YesNo8[],2,FALSE)</f>
        <v>Non</v>
      </c>
      <c r="FI112" s="4" t="str">
        <f>VLOOKUP(Table_Neonatal5[[#This Row],[MethRx]],Table_YesNo8[],2,FALSE)</f>
        <v>Non</v>
      </c>
      <c r="FJ112" s="4" t="str">
        <f>VLOOKUP(Table_Neonatal5[[#This Row],[OxygenTherapy]],Table_YesNo8[],2,FALSE)</f>
        <v>Oui</v>
      </c>
      <c r="FK112" s="4" t="str">
        <f>VLOOKUP(Table_Neonatal5[[#This Row],[OxygenMethod]],Table_OxygenMethod6[],2,FALSE)</f>
        <v>canule nasale/mask</v>
      </c>
      <c r="FL112" s="4" t="str">
        <f>VLOOKUP(Table_Neonatal5[[#This Row],[BloodSugarLow]],Table_YesNo8[],2,FALSE)</f>
        <v>Non</v>
      </c>
      <c r="FM112" s="4" t="str">
        <f>VLOOKUP(Table_Neonatal5[[#This Row],[AdmittedFirst48]],Table_YesNo8[],2,FALSE)</f>
        <v>Oui</v>
      </c>
      <c r="FN112" s="4" t="str">
        <f>VLOOKUP(Table_Neonatal5[[#This Row],[Remained2weeks]],Table_YesNo8[],2,FALSE)</f>
        <v>Non</v>
      </c>
      <c r="FO112" s="4" t="str">
        <f>VLOOKUP(Table_Neonatal5[[#This Row],[Antibiotics]],Table_YesNo8[],2,FALSE)</f>
        <v>Oui</v>
      </c>
      <c r="FP112" s="4" t="str">
        <f>VLOOKUP(Table_Neonatal5[[#This Row],[BilirubinMeas]],Table_YesNo8[],2,FALSE)</f>
        <v>Non</v>
      </c>
      <c r="FQ112" s="4" t="str">
        <f>VLOOKUP(Table_Neonatal5[[#This Row],[Phototherapy]],Table_YesNo8[],2,FALSE)</f>
        <v>Non</v>
      </c>
      <c r="FR112" s="3">
        <f>DATE(2000+Table_Neonatal5[[#This Row],[AdmitYear]],Table_Neonatal5[[#This Row],[AdmitMonth]],Table_Neonatal5[[#This Row],[AdmitDay]])</f>
        <v>42758</v>
      </c>
    </row>
    <row r="113" spans="1:174" x14ac:dyDescent="0.25">
      <c r="A113" t="s">
        <v>334</v>
      </c>
      <c r="B113" s="1">
        <v>0.49375000000000002</v>
      </c>
      <c r="C113" t="s">
        <v>185</v>
      </c>
      <c r="D113">
        <v>24</v>
      </c>
      <c r="E113">
        <v>1</v>
      </c>
      <c r="F113">
        <v>17</v>
      </c>
      <c r="G113">
        <v>0</v>
      </c>
      <c r="H113">
        <v>24</v>
      </c>
      <c r="I113">
        <v>1</v>
      </c>
      <c r="J113">
        <v>17</v>
      </c>
      <c r="K113">
        <v>0</v>
      </c>
      <c r="L113">
        <v>0</v>
      </c>
      <c r="M113">
        <v>0</v>
      </c>
      <c r="N113">
        <v>2450</v>
      </c>
      <c r="O113">
        <v>0</v>
      </c>
      <c r="P113">
        <v>0</v>
      </c>
      <c r="R113">
        <v>0</v>
      </c>
      <c r="T113" s="2">
        <v>0.97430555555555554</v>
      </c>
      <c r="U113">
        <v>0</v>
      </c>
      <c r="V113">
        <v>0</v>
      </c>
      <c r="W113">
        <v>0</v>
      </c>
      <c r="X113">
        <v>3</v>
      </c>
      <c r="Y113">
        <v>0</v>
      </c>
      <c r="AB113">
        <v>0</v>
      </c>
      <c r="AD113">
        <v>29</v>
      </c>
      <c r="AE113">
        <v>1</v>
      </c>
      <c r="AF113">
        <v>17</v>
      </c>
      <c r="AG113">
        <v>0</v>
      </c>
      <c r="AH113">
        <v>5</v>
      </c>
      <c r="AI113">
        <v>0</v>
      </c>
      <c r="AJ113">
        <v>1</v>
      </c>
      <c r="AK113">
        <v>2450</v>
      </c>
      <c r="AL113">
        <v>0</v>
      </c>
      <c r="AM113">
        <v>16</v>
      </c>
      <c r="AN113" s="2">
        <v>0.97430555555555554</v>
      </c>
      <c r="AO113">
        <v>0</v>
      </c>
      <c r="AP113">
        <v>24</v>
      </c>
      <c r="AQ113">
        <v>1</v>
      </c>
      <c r="AR113">
        <v>17</v>
      </c>
      <c r="AS113">
        <v>0</v>
      </c>
      <c r="AT113">
        <v>0</v>
      </c>
      <c r="AU113" s="1"/>
      <c r="AV113">
        <v>0</v>
      </c>
      <c r="AX113">
        <v>0</v>
      </c>
      <c r="AZ113">
        <v>0</v>
      </c>
      <c r="BA113">
        <v>0</v>
      </c>
      <c r="BF113">
        <v>0</v>
      </c>
      <c r="BG113" s="2"/>
      <c r="BH113">
        <v>0</v>
      </c>
      <c r="BL113">
        <v>0</v>
      </c>
      <c r="BM113" s="1"/>
      <c r="BN113">
        <v>0</v>
      </c>
      <c r="BO113">
        <v>9</v>
      </c>
      <c r="BP113" s="3"/>
      <c r="BQ113">
        <v>0</v>
      </c>
      <c r="BR113" s="3"/>
      <c r="BS113">
        <v>0</v>
      </c>
      <c r="BT113">
        <v>1</v>
      </c>
      <c r="BU113">
        <v>0</v>
      </c>
      <c r="DZ113">
        <v>1</v>
      </c>
      <c r="EA113">
        <v>24</v>
      </c>
      <c r="EB113">
        <v>1</v>
      </c>
      <c r="EC113">
        <v>17</v>
      </c>
      <c r="ED113">
        <v>0</v>
      </c>
      <c r="EE113">
        <v>122.2</v>
      </c>
      <c r="EF113">
        <v>2</v>
      </c>
      <c r="EG113">
        <v>7.5</v>
      </c>
      <c r="EH113">
        <v>1</v>
      </c>
      <c r="EM113">
        <v>0</v>
      </c>
      <c r="ES113">
        <v>0</v>
      </c>
      <c r="ET113">
        <v>0</v>
      </c>
      <c r="EV113" t="s">
        <v>189</v>
      </c>
      <c r="EW113">
        <v>2</v>
      </c>
      <c r="EX113">
        <v>2</v>
      </c>
      <c r="EY113">
        <v>17</v>
      </c>
      <c r="EZ113" s="1">
        <v>0.5</v>
      </c>
      <c r="FA113" t="str">
        <f>VLOOKUP(Table_Neonatal5[[#This Row],[Gender]],Table_Gender2[],2,FALSE)</f>
        <v>masculin</v>
      </c>
      <c r="FB113" t="e">
        <f>VLOOKUP(Table_Neonatal5[[#This Row],[PretermBy]],Table_PretermBy7[],2,FALSE)</f>
        <v>#N/A</v>
      </c>
      <c r="FC113" t="str">
        <f>VLOOKUP(Table_Neonatal5[[#This Row],[Diagnosis1]],Table_diagnosis[],2,FALSE)</f>
        <v>Infection neonatale / septicimie neonatale</v>
      </c>
      <c r="FD113" t="e">
        <f>VLOOKUP(Table_Neonatal5[[#This Row],[Diagnosis2]],Table_diagnosis[],2,FALSE)</f>
        <v>#N/A</v>
      </c>
      <c r="FE113" s="4" t="str">
        <f>VLOOKUP(Table_Neonatal5[[#This Row],[DischargeLoc]],Table_DischargeLoc1[],2,FALSE)</f>
        <v>Sortie/maternite</v>
      </c>
      <c r="FF113" s="4" t="str">
        <f>VLOOKUP(Table_Neonatal5[[#This Row],[AdmissionTempLow]],Table_YesNo8[],2,FALSE)</f>
        <v>Non</v>
      </c>
      <c r="FG113" s="4" t="str">
        <f>VLOOKUP(Table_Neonatal5[[#This Row],[BirthWeightLow]],Table_YesNo8[],2,FALSE)</f>
        <v>Non</v>
      </c>
      <c r="FH113" s="4" t="str">
        <f>VLOOKUP(Table_Neonatal5[[#This Row],[GestationalAgeLow]],Table_YesNo8[],2,FALSE)</f>
        <v>Non</v>
      </c>
      <c r="FI113" s="4" t="str">
        <f>VLOOKUP(Table_Neonatal5[[#This Row],[MethRx]],Table_YesNo8[],2,FALSE)</f>
        <v>Non</v>
      </c>
      <c r="FJ113" s="4" t="str">
        <f>VLOOKUP(Table_Neonatal5[[#This Row],[OxygenTherapy]],Table_YesNo8[],2,FALSE)</f>
        <v>Non</v>
      </c>
      <c r="FK113" s="4" t="e">
        <f>VLOOKUP(Table_Neonatal5[[#This Row],[OxygenMethod]],Table_OxygenMethod6[],2,FALSE)</f>
        <v>#N/A</v>
      </c>
      <c r="FL113" s="4" t="str">
        <f>VLOOKUP(Table_Neonatal5[[#This Row],[BloodSugarLow]],Table_YesNo8[],2,FALSE)</f>
        <v>Non disponible</v>
      </c>
      <c r="FM113" s="4" t="str">
        <f>VLOOKUP(Table_Neonatal5[[#This Row],[AdmittedFirst48]],Table_YesNo8[],2,FALSE)</f>
        <v>Oui</v>
      </c>
      <c r="FN113" s="4" t="str">
        <f>VLOOKUP(Table_Neonatal5[[#This Row],[Remained2weeks]],Table_YesNo8[],2,FALSE)</f>
        <v>Non</v>
      </c>
      <c r="FO113" s="4" t="str">
        <f>VLOOKUP(Table_Neonatal5[[#This Row],[Antibiotics]],Table_YesNo8[],2,FALSE)</f>
        <v>Oui</v>
      </c>
      <c r="FP113" s="4" t="str">
        <f>VLOOKUP(Table_Neonatal5[[#This Row],[BilirubinMeas]],Table_YesNo8[],2,FALSE)</f>
        <v>Non</v>
      </c>
      <c r="FQ113" s="4" t="str">
        <f>VLOOKUP(Table_Neonatal5[[#This Row],[Phototherapy]],Table_YesNo8[],2,FALSE)</f>
        <v>Non</v>
      </c>
      <c r="FR113" s="3">
        <f>DATE(2000+Table_Neonatal5[[#This Row],[AdmitYear]],Table_Neonatal5[[#This Row],[AdmitMonth]],Table_Neonatal5[[#This Row],[AdmitDay]])</f>
        <v>42759</v>
      </c>
    </row>
    <row r="114" spans="1:174" x14ac:dyDescent="0.25">
      <c r="A114" t="s">
        <v>335</v>
      </c>
      <c r="B114" s="1">
        <v>0.5180555555555556</v>
      </c>
      <c r="C114" t="s">
        <v>185</v>
      </c>
      <c r="D114">
        <v>6</v>
      </c>
      <c r="E114">
        <v>12</v>
      </c>
      <c r="F114">
        <v>16</v>
      </c>
      <c r="G114">
        <v>0</v>
      </c>
      <c r="H114">
        <v>6</v>
      </c>
      <c r="I114">
        <v>12</v>
      </c>
      <c r="J114">
        <v>16</v>
      </c>
      <c r="K114">
        <v>0</v>
      </c>
      <c r="L114">
        <v>0</v>
      </c>
      <c r="M114">
        <v>0</v>
      </c>
      <c r="N114">
        <v>2700</v>
      </c>
      <c r="O114">
        <v>0</v>
      </c>
      <c r="P114">
        <v>0</v>
      </c>
      <c r="R114">
        <v>0</v>
      </c>
      <c r="T114" s="2">
        <v>0.46319444444444446</v>
      </c>
      <c r="U114">
        <v>0</v>
      </c>
      <c r="V114">
        <v>0</v>
      </c>
      <c r="W114">
        <v>0</v>
      </c>
      <c r="X114">
        <v>4</v>
      </c>
      <c r="Y114">
        <v>0</v>
      </c>
      <c r="AA114">
        <v>8</v>
      </c>
      <c r="AB114">
        <v>0</v>
      </c>
      <c r="AD114">
        <v>13</v>
      </c>
      <c r="AE114">
        <v>12</v>
      </c>
      <c r="AF114">
        <v>16</v>
      </c>
      <c r="AG114">
        <v>0</v>
      </c>
      <c r="AH114">
        <v>7</v>
      </c>
      <c r="AI114">
        <v>0</v>
      </c>
      <c r="AJ114">
        <v>1</v>
      </c>
      <c r="AL114">
        <v>1</v>
      </c>
      <c r="AM114">
        <v>17</v>
      </c>
      <c r="AN114" s="2">
        <v>0.46319444444444446</v>
      </c>
      <c r="AO114">
        <v>0</v>
      </c>
      <c r="AP114">
        <v>6</v>
      </c>
      <c r="AQ114">
        <v>12</v>
      </c>
      <c r="AR114">
        <v>16</v>
      </c>
      <c r="AS114">
        <v>0</v>
      </c>
      <c r="AT114">
        <v>0</v>
      </c>
      <c r="AU114" s="1"/>
      <c r="AV114">
        <v>0</v>
      </c>
      <c r="AX114">
        <v>0</v>
      </c>
      <c r="AZ114">
        <v>0</v>
      </c>
      <c r="BA114">
        <v>1</v>
      </c>
      <c r="BB114">
        <v>1</v>
      </c>
      <c r="BC114">
        <v>6</v>
      </c>
      <c r="BD114">
        <v>12</v>
      </c>
      <c r="BE114">
        <v>16</v>
      </c>
      <c r="BF114">
        <v>0</v>
      </c>
      <c r="BG114" s="2">
        <v>0.5</v>
      </c>
      <c r="BH114">
        <v>0</v>
      </c>
      <c r="BI114">
        <v>8</v>
      </c>
      <c r="BJ114">
        <v>12</v>
      </c>
      <c r="BK114">
        <v>16</v>
      </c>
      <c r="BL114">
        <v>0</v>
      </c>
      <c r="BM114" s="1">
        <v>0.25</v>
      </c>
      <c r="BN114">
        <v>0</v>
      </c>
      <c r="BP114" s="3"/>
      <c r="BQ114">
        <v>0</v>
      </c>
      <c r="BR114" s="3"/>
      <c r="BS114">
        <v>0</v>
      </c>
      <c r="BT114">
        <v>1</v>
      </c>
      <c r="BU114">
        <v>0</v>
      </c>
      <c r="DZ114">
        <v>1</v>
      </c>
      <c r="EA114">
        <v>6</v>
      </c>
      <c r="EB114">
        <v>12</v>
      </c>
      <c r="EC114">
        <v>16</v>
      </c>
      <c r="ED114">
        <v>0</v>
      </c>
      <c r="EE114">
        <v>135</v>
      </c>
      <c r="EF114">
        <v>2</v>
      </c>
      <c r="EG114">
        <v>13.5</v>
      </c>
      <c r="EH114">
        <v>1</v>
      </c>
      <c r="EM114">
        <v>0</v>
      </c>
      <c r="ES114">
        <v>0</v>
      </c>
      <c r="ET114">
        <v>0</v>
      </c>
      <c r="EV114" t="s">
        <v>189</v>
      </c>
      <c r="EW114">
        <v>11</v>
      </c>
      <c r="EX114">
        <v>1</v>
      </c>
      <c r="EY114">
        <v>17</v>
      </c>
      <c r="EZ114" s="1">
        <v>0.52222222222222225</v>
      </c>
      <c r="FA114" t="str">
        <f>VLOOKUP(Table_Neonatal5[[#This Row],[Gender]],Table_Gender2[],2,FALSE)</f>
        <v>masculin</v>
      </c>
      <c r="FB114" t="e">
        <f>VLOOKUP(Table_Neonatal5[[#This Row],[PretermBy]],Table_PretermBy7[],2,FALSE)</f>
        <v>#N/A</v>
      </c>
      <c r="FC114" t="str">
        <f>VLOOKUP(Table_Neonatal5[[#This Row],[Diagnosis1]],Table_diagnosis[],2,FALSE)</f>
        <v>Detresse respiratoire</v>
      </c>
      <c r="FD114" t="str">
        <f>VLOOKUP(Table_Neonatal5[[#This Row],[Diagnosis2]],Table_diagnosis[],2,FALSE)</f>
        <v>Asphyxia a la naissance / APGAR bas / HIE</v>
      </c>
      <c r="FE114" s="4" t="str">
        <f>VLOOKUP(Table_Neonatal5[[#This Row],[DischargeLoc]],Table_DischargeLoc1[],2,FALSE)</f>
        <v>Sortie/maternite</v>
      </c>
      <c r="FF114" s="4" t="str">
        <f>VLOOKUP(Table_Neonatal5[[#This Row],[AdmissionTempLow]],Table_YesNo8[],2,FALSE)</f>
        <v>Non</v>
      </c>
      <c r="FG114" s="4" t="str">
        <f>VLOOKUP(Table_Neonatal5[[#This Row],[BirthWeightLow]],Table_YesNo8[],2,FALSE)</f>
        <v>Non</v>
      </c>
      <c r="FH114" s="4" t="str">
        <f>VLOOKUP(Table_Neonatal5[[#This Row],[GestationalAgeLow]],Table_YesNo8[],2,FALSE)</f>
        <v>Non</v>
      </c>
      <c r="FI114" s="4" t="str">
        <f>VLOOKUP(Table_Neonatal5[[#This Row],[MethRx]],Table_YesNo8[],2,FALSE)</f>
        <v>Non</v>
      </c>
      <c r="FJ114" s="4" t="str">
        <f>VLOOKUP(Table_Neonatal5[[#This Row],[OxygenTherapy]],Table_YesNo8[],2,FALSE)</f>
        <v>Oui</v>
      </c>
      <c r="FK114" s="4" t="str">
        <f>VLOOKUP(Table_Neonatal5[[#This Row],[OxygenMethod]],Table_OxygenMethod6[],2,FALSE)</f>
        <v>canule nasale/mask</v>
      </c>
      <c r="FL114" s="4" t="str">
        <f>VLOOKUP(Table_Neonatal5[[#This Row],[BloodSugarLow]],Table_YesNo8[],2,FALSE)</f>
        <v>Non</v>
      </c>
      <c r="FM114" s="4" t="str">
        <f>VLOOKUP(Table_Neonatal5[[#This Row],[AdmittedFirst48]],Table_YesNo8[],2,FALSE)</f>
        <v>Oui</v>
      </c>
      <c r="FN114" s="4" t="str">
        <f>VLOOKUP(Table_Neonatal5[[#This Row],[Remained2weeks]],Table_YesNo8[],2,FALSE)</f>
        <v>Non</v>
      </c>
      <c r="FO114" s="4" t="str">
        <f>VLOOKUP(Table_Neonatal5[[#This Row],[Antibiotics]],Table_YesNo8[],2,FALSE)</f>
        <v>Oui</v>
      </c>
      <c r="FP114" s="4" t="str">
        <f>VLOOKUP(Table_Neonatal5[[#This Row],[BilirubinMeas]],Table_YesNo8[],2,FALSE)</f>
        <v>Non</v>
      </c>
      <c r="FQ114" s="4" t="str">
        <f>VLOOKUP(Table_Neonatal5[[#This Row],[Phototherapy]],Table_YesNo8[],2,FALSE)</f>
        <v>Non</v>
      </c>
      <c r="FR114" s="3">
        <f>DATE(2000+Table_Neonatal5[[#This Row],[AdmitYear]],Table_Neonatal5[[#This Row],[AdmitMonth]],Table_Neonatal5[[#This Row],[AdmitDay]])</f>
        <v>42710</v>
      </c>
    </row>
    <row r="115" spans="1:174" x14ac:dyDescent="0.25">
      <c r="A115" t="s">
        <v>336</v>
      </c>
      <c r="B115" s="1">
        <v>0.37847222222222221</v>
      </c>
      <c r="C115" t="s">
        <v>185</v>
      </c>
      <c r="D115">
        <v>16</v>
      </c>
      <c r="E115">
        <v>2</v>
      </c>
      <c r="F115">
        <v>17</v>
      </c>
      <c r="G115">
        <v>0</v>
      </c>
      <c r="H115">
        <v>16</v>
      </c>
      <c r="I115">
        <v>2</v>
      </c>
      <c r="J115">
        <v>17</v>
      </c>
      <c r="K115">
        <v>0</v>
      </c>
      <c r="L115">
        <v>0</v>
      </c>
      <c r="M115">
        <v>0</v>
      </c>
      <c r="N115">
        <v>1950</v>
      </c>
      <c r="O115">
        <v>0</v>
      </c>
      <c r="P115">
        <v>0</v>
      </c>
      <c r="R115">
        <v>0</v>
      </c>
      <c r="T115" s="2">
        <v>0.63194444444444442</v>
      </c>
      <c r="U115">
        <v>0</v>
      </c>
      <c r="V115">
        <v>0</v>
      </c>
      <c r="W115">
        <v>0</v>
      </c>
      <c r="X115">
        <v>2</v>
      </c>
      <c r="Y115">
        <v>0</v>
      </c>
      <c r="AA115">
        <v>12</v>
      </c>
      <c r="AB115">
        <v>0</v>
      </c>
      <c r="AC115" t="s">
        <v>260</v>
      </c>
      <c r="AD115">
        <v>27</v>
      </c>
      <c r="AE115">
        <v>2</v>
      </c>
      <c r="AF115">
        <v>17</v>
      </c>
      <c r="AG115">
        <v>0</v>
      </c>
      <c r="AH115">
        <v>11</v>
      </c>
      <c r="AI115">
        <v>0</v>
      </c>
      <c r="AJ115">
        <v>1</v>
      </c>
      <c r="AK115">
        <v>1500</v>
      </c>
      <c r="AL115">
        <v>0</v>
      </c>
      <c r="AM115">
        <v>17</v>
      </c>
      <c r="AN115" s="2">
        <v>0.63194444444444442</v>
      </c>
      <c r="AO115">
        <v>0</v>
      </c>
      <c r="AP115">
        <v>16</v>
      </c>
      <c r="AQ115">
        <v>2</v>
      </c>
      <c r="AR115">
        <v>17</v>
      </c>
      <c r="AS115">
        <v>0</v>
      </c>
      <c r="AT115">
        <v>0</v>
      </c>
      <c r="AU115" s="1"/>
      <c r="AV115">
        <v>0</v>
      </c>
      <c r="AX115">
        <v>0</v>
      </c>
      <c r="AZ115">
        <v>0</v>
      </c>
      <c r="BA115">
        <v>0</v>
      </c>
      <c r="BF115">
        <v>0</v>
      </c>
      <c r="BG115" s="2"/>
      <c r="BH115">
        <v>0</v>
      </c>
      <c r="BL115">
        <v>0</v>
      </c>
      <c r="BM115" s="1"/>
      <c r="BN115">
        <v>0</v>
      </c>
      <c r="BO115">
        <v>0</v>
      </c>
      <c r="BP115" s="3"/>
      <c r="BQ115">
        <v>0</v>
      </c>
      <c r="BR115" s="3"/>
      <c r="BS115">
        <v>0</v>
      </c>
      <c r="BT115">
        <v>1</v>
      </c>
      <c r="BU115">
        <v>0</v>
      </c>
      <c r="DZ115">
        <v>1</v>
      </c>
      <c r="EA115">
        <v>17</v>
      </c>
      <c r="EB115">
        <v>2</v>
      </c>
      <c r="EC115">
        <v>17</v>
      </c>
      <c r="ED115">
        <v>0</v>
      </c>
      <c r="EE115">
        <v>975</v>
      </c>
      <c r="EF115">
        <v>2</v>
      </c>
      <c r="EG115">
        <v>585</v>
      </c>
      <c r="EH115">
        <v>1</v>
      </c>
      <c r="EM115">
        <v>0</v>
      </c>
      <c r="ES115">
        <v>0</v>
      </c>
      <c r="ET115">
        <v>0</v>
      </c>
      <c r="EV115" t="s">
        <v>186</v>
      </c>
      <c r="EW115">
        <v>3</v>
      </c>
      <c r="EX115">
        <v>4</v>
      </c>
      <c r="EY115">
        <v>17</v>
      </c>
      <c r="EZ115" s="1">
        <v>0.38333333333333336</v>
      </c>
      <c r="FA115" t="str">
        <f>VLOOKUP(Table_Neonatal5[[#This Row],[Gender]],Table_Gender2[],2,FALSE)</f>
        <v>masculin</v>
      </c>
      <c r="FB115" t="e">
        <f>VLOOKUP(Table_Neonatal5[[#This Row],[PretermBy]],Table_PretermBy7[],2,FALSE)</f>
        <v>#N/A</v>
      </c>
      <c r="FC115" t="str">
        <f>VLOOKUP(Table_Neonatal5[[#This Row],[Diagnosis1]],Table_diagnosis[],2,FALSE)</f>
        <v>Bas poids de naissance</v>
      </c>
      <c r="FD115" t="str">
        <f>VLOOKUP(Table_Neonatal5[[#This Row],[Diagnosis2]],Table_diagnosis[],2,FALSE)</f>
        <v>Autre diagnostic</v>
      </c>
      <c r="FE115" s="4" t="str">
        <f>VLOOKUP(Table_Neonatal5[[#This Row],[DischargeLoc]],Table_DischargeLoc1[],2,FALSE)</f>
        <v>Sortie/maternite</v>
      </c>
      <c r="FF115" s="4" t="str">
        <f>VLOOKUP(Table_Neonatal5[[#This Row],[AdmissionTempLow]],Table_YesNo8[],2,FALSE)</f>
        <v>Non</v>
      </c>
      <c r="FG115" s="4" t="str">
        <f>VLOOKUP(Table_Neonatal5[[#This Row],[BirthWeightLow]],Table_YesNo8[],2,FALSE)</f>
        <v>Non</v>
      </c>
      <c r="FH115" s="4" t="str">
        <f>VLOOKUP(Table_Neonatal5[[#This Row],[GestationalAgeLow]],Table_YesNo8[],2,FALSE)</f>
        <v>Non</v>
      </c>
      <c r="FI115" s="4" t="str">
        <f>VLOOKUP(Table_Neonatal5[[#This Row],[MethRx]],Table_YesNo8[],2,FALSE)</f>
        <v>Non</v>
      </c>
      <c r="FJ115" s="4" t="str">
        <f>VLOOKUP(Table_Neonatal5[[#This Row],[OxygenTherapy]],Table_YesNo8[],2,FALSE)</f>
        <v>Non</v>
      </c>
      <c r="FK115" s="4" t="e">
        <f>VLOOKUP(Table_Neonatal5[[#This Row],[OxygenMethod]],Table_OxygenMethod6[],2,FALSE)</f>
        <v>#N/A</v>
      </c>
      <c r="FL115" s="4" t="str">
        <f>VLOOKUP(Table_Neonatal5[[#This Row],[BloodSugarLow]],Table_YesNo8[],2,FALSE)</f>
        <v>Non</v>
      </c>
      <c r="FM115" s="4" t="str">
        <f>VLOOKUP(Table_Neonatal5[[#This Row],[AdmittedFirst48]],Table_YesNo8[],2,FALSE)</f>
        <v>Oui</v>
      </c>
      <c r="FN115" s="4" t="str">
        <f>VLOOKUP(Table_Neonatal5[[#This Row],[Remained2weeks]],Table_YesNo8[],2,FALSE)</f>
        <v>Non</v>
      </c>
      <c r="FO115" s="4" t="str">
        <f>VLOOKUP(Table_Neonatal5[[#This Row],[Antibiotics]],Table_YesNo8[],2,FALSE)</f>
        <v>Oui</v>
      </c>
      <c r="FP115" s="4" t="str">
        <f>VLOOKUP(Table_Neonatal5[[#This Row],[BilirubinMeas]],Table_YesNo8[],2,FALSE)</f>
        <v>Non</v>
      </c>
      <c r="FQ115" s="4" t="str">
        <f>VLOOKUP(Table_Neonatal5[[#This Row],[Phototherapy]],Table_YesNo8[],2,FALSE)</f>
        <v>Non</v>
      </c>
      <c r="FR115" s="3">
        <f>DATE(2000+Table_Neonatal5[[#This Row],[AdmitYear]],Table_Neonatal5[[#This Row],[AdmitMonth]],Table_Neonatal5[[#This Row],[AdmitDay]])</f>
        <v>42782</v>
      </c>
    </row>
    <row r="116" spans="1:174" x14ac:dyDescent="0.25">
      <c r="A116" t="s">
        <v>337</v>
      </c>
      <c r="B116" s="1">
        <v>0.35347222222222224</v>
      </c>
      <c r="C116" t="s">
        <v>185</v>
      </c>
      <c r="D116">
        <v>18</v>
      </c>
      <c r="E116">
        <v>12</v>
      </c>
      <c r="F116">
        <v>16</v>
      </c>
      <c r="G116">
        <v>0</v>
      </c>
      <c r="H116">
        <v>18</v>
      </c>
      <c r="I116">
        <v>12</v>
      </c>
      <c r="J116">
        <v>16</v>
      </c>
      <c r="K116">
        <v>0</v>
      </c>
      <c r="L116">
        <v>1</v>
      </c>
      <c r="M116">
        <v>0</v>
      </c>
      <c r="N116">
        <v>1550</v>
      </c>
      <c r="O116">
        <v>0</v>
      </c>
      <c r="P116">
        <v>1</v>
      </c>
      <c r="Q116">
        <v>31</v>
      </c>
      <c r="R116">
        <v>0</v>
      </c>
      <c r="S116">
        <v>9</v>
      </c>
      <c r="T116" s="2">
        <v>0.27569444444444446</v>
      </c>
      <c r="U116">
        <v>0</v>
      </c>
      <c r="V116">
        <v>0</v>
      </c>
      <c r="W116">
        <v>0</v>
      </c>
      <c r="X116">
        <v>1</v>
      </c>
      <c r="Y116">
        <v>0</v>
      </c>
      <c r="AA116">
        <v>2</v>
      </c>
      <c r="AB116">
        <v>0</v>
      </c>
      <c r="AD116">
        <v>24</v>
      </c>
      <c r="AE116">
        <v>1</v>
      </c>
      <c r="AF116">
        <v>17</v>
      </c>
      <c r="AG116">
        <v>0</v>
      </c>
      <c r="AH116">
        <v>35</v>
      </c>
      <c r="AI116">
        <v>0</v>
      </c>
      <c r="AJ116">
        <v>1</v>
      </c>
      <c r="AK116">
        <v>2100</v>
      </c>
      <c r="AL116">
        <v>0</v>
      </c>
      <c r="AM116">
        <v>18</v>
      </c>
      <c r="AN116" s="2">
        <v>0.27569444444444446</v>
      </c>
      <c r="AO116">
        <v>0</v>
      </c>
      <c r="AP116">
        <v>18</v>
      </c>
      <c r="AQ116">
        <v>12</v>
      </c>
      <c r="AR116">
        <v>16</v>
      </c>
      <c r="AS116">
        <v>0</v>
      </c>
      <c r="AT116">
        <v>0</v>
      </c>
      <c r="AU116" s="1"/>
      <c r="AV116">
        <v>0</v>
      </c>
      <c r="AX116">
        <v>0</v>
      </c>
      <c r="AZ116">
        <v>1</v>
      </c>
      <c r="BA116">
        <v>1</v>
      </c>
      <c r="BB116">
        <v>2</v>
      </c>
      <c r="BC116">
        <v>18</v>
      </c>
      <c r="BD116">
        <v>12</v>
      </c>
      <c r="BE116">
        <v>16</v>
      </c>
      <c r="BF116">
        <v>0</v>
      </c>
      <c r="BG116" s="2">
        <v>0.27638888888888891</v>
      </c>
      <c r="BH116">
        <v>0</v>
      </c>
      <c r="BI116">
        <v>28</v>
      </c>
      <c r="BJ116">
        <v>12</v>
      </c>
      <c r="BK116">
        <v>16</v>
      </c>
      <c r="BL116">
        <v>0</v>
      </c>
      <c r="BM116" s="1">
        <v>0.625</v>
      </c>
      <c r="BN116">
        <v>0</v>
      </c>
      <c r="BO116">
        <v>0</v>
      </c>
      <c r="BP116" s="3"/>
      <c r="BQ116">
        <v>0</v>
      </c>
      <c r="BR116" s="3"/>
      <c r="BS116">
        <v>0</v>
      </c>
      <c r="BT116">
        <v>0</v>
      </c>
      <c r="BU116">
        <v>1</v>
      </c>
      <c r="BV116">
        <v>18</v>
      </c>
      <c r="BW116">
        <v>12</v>
      </c>
      <c r="BX116">
        <v>16</v>
      </c>
      <c r="BY116">
        <v>1550</v>
      </c>
      <c r="BZ116">
        <v>19</v>
      </c>
      <c r="CA116">
        <v>12</v>
      </c>
      <c r="CB116">
        <v>16</v>
      </c>
      <c r="CC116">
        <v>1550</v>
      </c>
      <c r="CD116">
        <v>20</v>
      </c>
      <c r="CE116">
        <v>12</v>
      </c>
      <c r="CF116">
        <v>16</v>
      </c>
      <c r="CG116">
        <v>1550</v>
      </c>
      <c r="CH116">
        <v>21</v>
      </c>
      <c r="CI116">
        <v>12</v>
      </c>
      <c r="CJ116">
        <v>16</v>
      </c>
      <c r="CK116">
        <v>1700</v>
      </c>
      <c r="CL116">
        <v>22</v>
      </c>
      <c r="CM116">
        <v>12</v>
      </c>
      <c r="CN116">
        <v>16</v>
      </c>
      <c r="CO116">
        <v>1650</v>
      </c>
      <c r="CP116">
        <v>23</v>
      </c>
      <c r="CQ116">
        <v>12</v>
      </c>
      <c r="CR116">
        <v>16</v>
      </c>
      <c r="CS116">
        <v>1650</v>
      </c>
      <c r="CT116">
        <v>24</v>
      </c>
      <c r="CU116">
        <v>12</v>
      </c>
      <c r="CW116">
        <v>1650</v>
      </c>
      <c r="CX116">
        <v>25</v>
      </c>
      <c r="CY116">
        <v>12</v>
      </c>
      <c r="CZ116">
        <v>16</v>
      </c>
      <c r="DA116">
        <v>1650</v>
      </c>
      <c r="DB116">
        <v>26</v>
      </c>
      <c r="DC116">
        <v>12</v>
      </c>
      <c r="DD116">
        <v>16</v>
      </c>
      <c r="DE116">
        <v>9</v>
      </c>
      <c r="DF116">
        <v>27</v>
      </c>
      <c r="DG116">
        <v>12</v>
      </c>
      <c r="DH116">
        <v>16</v>
      </c>
      <c r="DI116">
        <v>9</v>
      </c>
      <c r="DJ116">
        <v>28</v>
      </c>
      <c r="DK116">
        <v>12</v>
      </c>
      <c r="DL116">
        <v>16</v>
      </c>
      <c r="DM116">
        <v>1600</v>
      </c>
      <c r="DN116">
        <v>29</v>
      </c>
      <c r="DO116">
        <v>12</v>
      </c>
      <c r="DP116">
        <v>16</v>
      </c>
      <c r="DQ116">
        <v>1650</v>
      </c>
      <c r="DZ116">
        <v>1</v>
      </c>
      <c r="EA116">
        <v>18</v>
      </c>
      <c r="EB116">
        <v>12</v>
      </c>
      <c r="EC116">
        <v>16</v>
      </c>
      <c r="ED116">
        <v>0</v>
      </c>
      <c r="EE116">
        <v>77.5</v>
      </c>
      <c r="EF116">
        <v>2</v>
      </c>
      <c r="EG116">
        <v>4.5999999999999996</v>
      </c>
      <c r="EH116">
        <v>1</v>
      </c>
      <c r="EM116">
        <v>9</v>
      </c>
      <c r="ES116">
        <v>0</v>
      </c>
      <c r="ET116">
        <v>9</v>
      </c>
      <c r="EV116" t="s">
        <v>189</v>
      </c>
      <c r="EW116">
        <v>2</v>
      </c>
      <c r="EX116">
        <v>2</v>
      </c>
      <c r="EY116">
        <v>17</v>
      </c>
      <c r="EZ116" s="1">
        <v>0.35833333333333334</v>
      </c>
      <c r="FA116" t="str">
        <f>VLOOKUP(Table_Neonatal5[[#This Row],[Gender]],Table_Gender2[],2,FALSE)</f>
        <v>feminin</v>
      </c>
      <c r="FB116" t="str">
        <f>VLOOKUP(Table_Neonatal5[[#This Row],[PretermBy]],Table_PretermBy7[],2,FALSE)</f>
        <v>inconnu</v>
      </c>
      <c r="FC116" t="str">
        <f>VLOOKUP(Table_Neonatal5[[#This Row],[Diagnosis1]],Table_diagnosis[],2,FALSE)</f>
        <v>Prematurite</v>
      </c>
      <c r="FD116" t="str">
        <f>VLOOKUP(Table_Neonatal5[[#This Row],[Diagnosis2]],Table_diagnosis[],2,FALSE)</f>
        <v>Bas poids de naissance</v>
      </c>
      <c r="FE116" s="4" t="str">
        <f>VLOOKUP(Table_Neonatal5[[#This Row],[DischargeLoc]],Table_DischargeLoc1[],2,FALSE)</f>
        <v>Sortie/maternite</v>
      </c>
      <c r="FF116" s="4" t="str">
        <f>VLOOKUP(Table_Neonatal5[[#This Row],[AdmissionTempLow]],Table_YesNo8[],2,FALSE)</f>
        <v>Non</v>
      </c>
      <c r="FG116" s="4" t="str">
        <f>VLOOKUP(Table_Neonatal5[[#This Row],[BirthWeightLow]],Table_YesNo8[],2,FALSE)</f>
        <v>Non</v>
      </c>
      <c r="FH116" s="4" t="str">
        <f>VLOOKUP(Table_Neonatal5[[#This Row],[GestationalAgeLow]],Table_YesNo8[],2,FALSE)</f>
        <v>Non</v>
      </c>
      <c r="FI116" s="4" t="str">
        <f>VLOOKUP(Table_Neonatal5[[#This Row],[MethRx]],Table_YesNo8[],2,FALSE)</f>
        <v>Oui</v>
      </c>
      <c r="FJ116" s="4" t="str">
        <f>VLOOKUP(Table_Neonatal5[[#This Row],[OxygenTherapy]],Table_YesNo8[],2,FALSE)</f>
        <v>Oui</v>
      </c>
      <c r="FK116" s="4" t="str">
        <f>VLOOKUP(Table_Neonatal5[[#This Row],[OxygenMethod]],Table_OxygenMethod6[],2,FALSE)</f>
        <v>CPAP</v>
      </c>
      <c r="FL116" s="4" t="str">
        <f>VLOOKUP(Table_Neonatal5[[#This Row],[BloodSugarLow]],Table_YesNo8[],2,FALSE)</f>
        <v>Non</v>
      </c>
      <c r="FM116" s="4" t="str">
        <f>VLOOKUP(Table_Neonatal5[[#This Row],[AdmittedFirst48]],Table_YesNo8[],2,FALSE)</f>
        <v>Non</v>
      </c>
      <c r="FN116" s="4" t="str">
        <f>VLOOKUP(Table_Neonatal5[[#This Row],[Remained2weeks]],Table_YesNo8[],2,FALSE)</f>
        <v>Oui</v>
      </c>
      <c r="FO116" s="4" t="str">
        <f>VLOOKUP(Table_Neonatal5[[#This Row],[Antibiotics]],Table_YesNo8[],2,FALSE)</f>
        <v>Oui</v>
      </c>
      <c r="FP116" s="4" t="str">
        <f>VLOOKUP(Table_Neonatal5[[#This Row],[BilirubinMeas]],Table_YesNo8[],2,FALSE)</f>
        <v>Non disponible</v>
      </c>
      <c r="FQ116" s="4" t="str">
        <f>VLOOKUP(Table_Neonatal5[[#This Row],[Phototherapy]],Table_YesNo8[],2,FALSE)</f>
        <v>Non disponible</v>
      </c>
      <c r="FR116" s="3">
        <f>DATE(2000+Table_Neonatal5[[#This Row],[AdmitYear]],Table_Neonatal5[[#This Row],[AdmitMonth]],Table_Neonatal5[[#This Row],[AdmitDay]])</f>
        <v>42722</v>
      </c>
    </row>
    <row r="117" spans="1:174" x14ac:dyDescent="0.25">
      <c r="A117" t="s">
        <v>338</v>
      </c>
      <c r="B117" s="1">
        <v>0.51041666666666663</v>
      </c>
      <c r="C117" t="s">
        <v>185</v>
      </c>
      <c r="D117">
        <v>4</v>
      </c>
      <c r="E117">
        <v>3</v>
      </c>
      <c r="F117">
        <v>17</v>
      </c>
      <c r="G117">
        <v>0</v>
      </c>
      <c r="H117">
        <v>4</v>
      </c>
      <c r="I117">
        <v>3</v>
      </c>
      <c r="J117">
        <v>17</v>
      </c>
      <c r="K117">
        <v>0</v>
      </c>
      <c r="L117">
        <v>1</v>
      </c>
      <c r="M117">
        <v>0</v>
      </c>
      <c r="N117">
        <v>2700</v>
      </c>
      <c r="O117">
        <v>0</v>
      </c>
      <c r="P117">
        <v>0</v>
      </c>
      <c r="R117">
        <v>0</v>
      </c>
      <c r="T117" s="2">
        <v>0.93263888888888891</v>
      </c>
      <c r="U117">
        <v>0</v>
      </c>
      <c r="V117">
        <v>0</v>
      </c>
      <c r="W117">
        <v>0</v>
      </c>
      <c r="X117">
        <v>3</v>
      </c>
      <c r="Y117">
        <v>0</v>
      </c>
      <c r="Z117" t="s">
        <v>339</v>
      </c>
      <c r="AA117">
        <v>8</v>
      </c>
      <c r="AB117">
        <v>0</v>
      </c>
      <c r="AD117">
        <v>11</v>
      </c>
      <c r="AE117">
        <v>3</v>
      </c>
      <c r="AF117">
        <v>17</v>
      </c>
      <c r="AG117">
        <v>0</v>
      </c>
      <c r="AH117">
        <v>7</v>
      </c>
      <c r="AI117">
        <v>0</v>
      </c>
      <c r="AJ117">
        <v>1</v>
      </c>
      <c r="AK117">
        <v>2750</v>
      </c>
      <c r="AL117">
        <v>0</v>
      </c>
      <c r="AM117">
        <v>17</v>
      </c>
      <c r="AN117" s="2">
        <v>0.93263888888888891</v>
      </c>
      <c r="AO117">
        <v>0</v>
      </c>
      <c r="AP117">
        <v>4</v>
      </c>
      <c r="AQ117">
        <v>3</v>
      </c>
      <c r="AR117">
        <v>17</v>
      </c>
      <c r="AS117">
        <v>0</v>
      </c>
      <c r="AT117">
        <v>0</v>
      </c>
      <c r="AU117" s="1"/>
      <c r="AV117">
        <v>0</v>
      </c>
      <c r="AX117">
        <v>0</v>
      </c>
      <c r="AZ117">
        <v>0</v>
      </c>
      <c r="BA117">
        <v>1</v>
      </c>
      <c r="BB117">
        <v>1</v>
      </c>
      <c r="BC117">
        <v>4</v>
      </c>
      <c r="BD117">
        <v>3</v>
      </c>
      <c r="BE117">
        <v>17</v>
      </c>
      <c r="BF117">
        <v>0</v>
      </c>
      <c r="BG117" s="2">
        <v>0.93263888888888891</v>
      </c>
      <c r="BH117">
        <v>0</v>
      </c>
      <c r="BI117">
        <v>5</v>
      </c>
      <c r="BJ117">
        <v>3</v>
      </c>
      <c r="BK117">
        <v>17</v>
      </c>
      <c r="BL117">
        <v>0</v>
      </c>
      <c r="BM117" s="1">
        <v>0.58333333333333337</v>
      </c>
      <c r="BN117">
        <v>0</v>
      </c>
      <c r="BO117">
        <v>0</v>
      </c>
      <c r="BP117" s="3"/>
      <c r="BQ117">
        <v>0</v>
      </c>
      <c r="BR117" s="3"/>
      <c r="BS117">
        <v>0</v>
      </c>
      <c r="BT117">
        <v>1</v>
      </c>
      <c r="BU117">
        <v>0</v>
      </c>
      <c r="DZ117">
        <v>1</v>
      </c>
      <c r="EA117">
        <v>4</v>
      </c>
      <c r="EB117">
        <v>3</v>
      </c>
      <c r="EC117">
        <v>17</v>
      </c>
      <c r="ED117">
        <v>0</v>
      </c>
      <c r="EE117">
        <v>135</v>
      </c>
      <c r="EF117">
        <v>2</v>
      </c>
      <c r="EG117">
        <v>13.5</v>
      </c>
      <c r="EH117">
        <v>1</v>
      </c>
      <c r="EM117">
        <v>0</v>
      </c>
      <c r="ES117">
        <v>0</v>
      </c>
      <c r="ET117">
        <v>0</v>
      </c>
      <c r="EV117" t="s">
        <v>189</v>
      </c>
      <c r="EW117">
        <v>4</v>
      </c>
      <c r="EX117">
        <v>4</v>
      </c>
      <c r="EY117">
        <v>17</v>
      </c>
      <c r="EZ117" s="1">
        <v>0.51527777777777772</v>
      </c>
      <c r="FA117" t="str">
        <f>VLOOKUP(Table_Neonatal5[[#This Row],[Gender]],Table_Gender2[],2,FALSE)</f>
        <v>feminin</v>
      </c>
      <c r="FB117" t="e">
        <f>VLOOKUP(Table_Neonatal5[[#This Row],[PretermBy]],Table_PretermBy7[],2,FALSE)</f>
        <v>#N/A</v>
      </c>
      <c r="FC117" t="str">
        <f>VLOOKUP(Table_Neonatal5[[#This Row],[Diagnosis1]],Table_diagnosis[],2,FALSE)</f>
        <v>Infection neonatale / septicimie neonatale</v>
      </c>
      <c r="FD117" t="str">
        <f>VLOOKUP(Table_Neonatal5[[#This Row],[Diagnosis2]],Table_diagnosis[],2,FALSE)</f>
        <v>Asphyxia a la naissance / APGAR bas / HIE</v>
      </c>
      <c r="FE117" s="4" t="str">
        <f>VLOOKUP(Table_Neonatal5[[#This Row],[DischargeLoc]],Table_DischargeLoc1[],2,FALSE)</f>
        <v>Sortie/maternite</v>
      </c>
      <c r="FF117" s="4" t="str">
        <f>VLOOKUP(Table_Neonatal5[[#This Row],[AdmissionTempLow]],Table_YesNo8[],2,FALSE)</f>
        <v>Non</v>
      </c>
      <c r="FG117" s="4" t="str">
        <f>VLOOKUP(Table_Neonatal5[[#This Row],[BirthWeightLow]],Table_YesNo8[],2,FALSE)</f>
        <v>Non</v>
      </c>
      <c r="FH117" s="4" t="str">
        <f>VLOOKUP(Table_Neonatal5[[#This Row],[GestationalAgeLow]],Table_YesNo8[],2,FALSE)</f>
        <v>Non</v>
      </c>
      <c r="FI117" s="4" t="str">
        <f>VLOOKUP(Table_Neonatal5[[#This Row],[MethRx]],Table_YesNo8[],2,FALSE)</f>
        <v>Non</v>
      </c>
      <c r="FJ117" s="4" t="str">
        <f>VLOOKUP(Table_Neonatal5[[#This Row],[OxygenTherapy]],Table_YesNo8[],2,FALSE)</f>
        <v>Oui</v>
      </c>
      <c r="FK117" s="4" t="str">
        <f>VLOOKUP(Table_Neonatal5[[#This Row],[OxygenMethod]],Table_OxygenMethod6[],2,FALSE)</f>
        <v>canule nasale/mask</v>
      </c>
      <c r="FL117" s="4" t="str">
        <f>VLOOKUP(Table_Neonatal5[[#This Row],[BloodSugarLow]],Table_YesNo8[],2,FALSE)</f>
        <v>Non</v>
      </c>
      <c r="FM117" s="4" t="str">
        <f>VLOOKUP(Table_Neonatal5[[#This Row],[AdmittedFirst48]],Table_YesNo8[],2,FALSE)</f>
        <v>Oui</v>
      </c>
      <c r="FN117" s="4" t="str">
        <f>VLOOKUP(Table_Neonatal5[[#This Row],[Remained2weeks]],Table_YesNo8[],2,FALSE)</f>
        <v>Non</v>
      </c>
      <c r="FO117" s="4" t="str">
        <f>VLOOKUP(Table_Neonatal5[[#This Row],[Antibiotics]],Table_YesNo8[],2,FALSE)</f>
        <v>Oui</v>
      </c>
      <c r="FP117" s="4" t="str">
        <f>VLOOKUP(Table_Neonatal5[[#This Row],[BilirubinMeas]],Table_YesNo8[],2,FALSE)</f>
        <v>Non</v>
      </c>
      <c r="FQ117" s="4" t="str">
        <f>VLOOKUP(Table_Neonatal5[[#This Row],[Phototherapy]],Table_YesNo8[],2,FALSE)</f>
        <v>Non</v>
      </c>
      <c r="FR117" s="3">
        <f>DATE(2000+Table_Neonatal5[[#This Row],[AdmitYear]],Table_Neonatal5[[#This Row],[AdmitMonth]],Table_Neonatal5[[#This Row],[AdmitDay]])</f>
        <v>42798</v>
      </c>
    </row>
    <row r="118" spans="1:174" x14ac:dyDescent="0.25">
      <c r="A118" t="s">
        <v>340</v>
      </c>
      <c r="B118" s="1">
        <v>0.53055555555555556</v>
      </c>
      <c r="C118" t="s">
        <v>185</v>
      </c>
      <c r="D118">
        <v>12</v>
      </c>
      <c r="E118">
        <v>10</v>
      </c>
      <c r="F118">
        <v>16</v>
      </c>
      <c r="G118">
        <v>0</v>
      </c>
      <c r="H118">
        <v>12</v>
      </c>
      <c r="I118">
        <v>10</v>
      </c>
      <c r="J118">
        <v>16</v>
      </c>
      <c r="K118">
        <v>0</v>
      </c>
      <c r="L118">
        <v>1</v>
      </c>
      <c r="M118">
        <v>0</v>
      </c>
      <c r="N118">
        <v>2700</v>
      </c>
      <c r="O118">
        <v>0</v>
      </c>
      <c r="P118">
        <v>0</v>
      </c>
      <c r="R118">
        <v>0</v>
      </c>
      <c r="T118" s="2">
        <v>0.45833333333333331</v>
      </c>
      <c r="U118">
        <v>0</v>
      </c>
      <c r="V118">
        <v>0</v>
      </c>
      <c r="W118">
        <v>0</v>
      </c>
      <c r="X118">
        <v>3</v>
      </c>
      <c r="Y118">
        <v>0</v>
      </c>
      <c r="AB118">
        <v>1</v>
      </c>
      <c r="AD118">
        <v>14</v>
      </c>
      <c r="AE118">
        <v>10</v>
      </c>
      <c r="AF118">
        <v>16</v>
      </c>
      <c r="AG118">
        <v>0</v>
      </c>
      <c r="AH118">
        <v>3</v>
      </c>
      <c r="AI118">
        <v>0</v>
      </c>
      <c r="AJ118">
        <v>1</v>
      </c>
      <c r="AK118">
        <v>2500</v>
      </c>
      <c r="AL118">
        <v>0</v>
      </c>
      <c r="AM118">
        <v>16</v>
      </c>
      <c r="AN118" s="2">
        <v>0.45833333333333331</v>
      </c>
      <c r="AO118">
        <v>0</v>
      </c>
      <c r="AP118">
        <v>12</v>
      </c>
      <c r="AQ118">
        <v>10</v>
      </c>
      <c r="AR118">
        <v>16</v>
      </c>
      <c r="AS118">
        <v>0</v>
      </c>
      <c r="AT118">
        <v>0</v>
      </c>
      <c r="AU118" s="1"/>
      <c r="AV118">
        <v>0</v>
      </c>
      <c r="AX118">
        <v>0</v>
      </c>
      <c r="AZ118">
        <v>0</v>
      </c>
      <c r="BA118">
        <v>0</v>
      </c>
      <c r="BF118">
        <v>0</v>
      </c>
      <c r="BG118" s="2"/>
      <c r="BH118">
        <v>0</v>
      </c>
      <c r="BL118">
        <v>0</v>
      </c>
      <c r="BM118" s="1"/>
      <c r="BN118">
        <v>0</v>
      </c>
      <c r="BO118">
        <v>0</v>
      </c>
      <c r="BP118" s="3"/>
      <c r="BQ118">
        <v>0</v>
      </c>
      <c r="BR118" s="3"/>
      <c r="BS118">
        <v>0</v>
      </c>
      <c r="BT118">
        <v>1</v>
      </c>
      <c r="BU118">
        <v>0</v>
      </c>
      <c r="DZ118">
        <v>1</v>
      </c>
      <c r="EA118">
        <v>12</v>
      </c>
      <c r="EB118">
        <v>10</v>
      </c>
      <c r="EC118">
        <v>16</v>
      </c>
      <c r="ED118">
        <v>0</v>
      </c>
      <c r="EE118">
        <v>135</v>
      </c>
      <c r="EF118">
        <v>2</v>
      </c>
      <c r="EG118">
        <v>13.5</v>
      </c>
      <c r="EH118">
        <v>1</v>
      </c>
      <c r="EM118">
        <v>0</v>
      </c>
      <c r="ES118">
        <v>0</v>
      </c>
      <c r="ET118">
        <v>0</v>
      </c>
      <c r="EV118" t="s">
        <v>189</v>
      </c>
      <c r="EW118">
        <v>11</v>
      </c>
      <c r="EX118">
        <v>11</v>
      </c>
      <c r="EY118">
        <v>16</v>
      </c>
      <c r="EZ118" s="1">
        <v>0.53680555555555554</v>
      </c>
      <c r="FA118" t="str">
        <f>VLOOKUP(Table_Neonatal5[[#This Row],[Gender]],Table_Gender2[],2,FALSE)</f>
        <v>feminin</v>
      </c>
      <c r="FB118" t="e">
        <f>VLOOKUP(Table_Neonatal5[[#This Row],[PretermBy]],Table_PretermBy7[],2,FALSE)</f>
        <v>#N/A</v>
      </c>
      <c r="FC118" t="str">
        <f>VLOOKUP(Table_Neonatal5[[#This Row],[Diagnosis1]],Table_diagnosis[],2,FALSE)</f>
        <v>Infection neonatale / septicimie neonatale</v>
      </c>
      <c r="FD118" t="e">
        <f>VLOOKUP(Table_Neonatal5[[#This Row],[Diagnosis2]],Table_diagnosis[],2,FALSE)</f>
        <v>#N/A</v>
      </c>
      <c r="FE118" s="4" t="str">
        <f>VLOOKUP(Table_Neonatal5[[#This Row],[DischargeLoc]],Table_DischargeLoc1[],2,FALSE)</f>
        <v>Sortie/maternite</v>
      </c>
      <c r="FF118" s="4" t="str">
        <f>VLOOKUP(Table_Neonatal5[[#This Row],[AdmissionTempLow]],Table_YesNo8[],2,FALSE)</f>
        <v>Non</v>
      </c>
      <c r="FG118" s="4" t="str">
        <f>VLOOKUP(Table_Neonatal5[[#This Row],[BirthWeightLow]],Table_YesNo8[],2,FALSE)</f>
        <v>Non</v>
      </c>
      <c r="FH118" s="4" t="str">
        <f>VLOOKUP(Table_Neonatal5[[#This Row],[GestationalAgeLow]],Table_YesNo8[],2,FALSE)</f>
        <v>Non</v>
      </c>
      <c r="FI118" s="4" t="str">
        <f>VLOOKUP(Table_Neonatal5[[#This Row],[MethRx]],Table_YesNo8[],2,FALSE)</f>
        <v>Non</v>
      </c>
      <c r="FJ118" s="4" t="str">
        <f>VLOOKUP(Table_Neonatal5[[#This Row],[OxygenTherapy]],Table_YesNo8[],2,FALSE)</f>
        <v>Non</v>
      </c>
      <c r="FK118" s="4" t="e">
        <f>VLOOKUP(Table_Neonatal5[[#This Row],[OxygenMethod]],Table_OxygenMethod6[],2,FALSE)</f>
        <v>#N/A</v>
      </c>
      <c r="FL118" s="4" t="str">
        <f>VLOOKUP(Table_Neonatal5[[#This Row],[BloodSugarLow]],Table_YesNo8[],2,FALSE)</f>
        <v>Non</v>
      </c>
      <c r="FM118" s="4" t="str">
        <f>VLOOKUP(Table_Neonatal5[[#This Row],[AdmittedFirst48]],Table_YesNo8[],2,FALSE)</f>
        <v>Oui</v>
      </c>
      <c r="FN118" s="4" t="str">
        <f>VLOOKUP(Table_Neonatal5[[#This Row],[Remained2weeks]],Table_YesNo8[],2,FALSE)</f>
        <v>Non</v>
      </c>
      <c r="FO118" s="4" t="str">
        <f>VLOOKUP(Table_Neonatal5[[#This Row],[Antibiotics]],Table_YesNo8[],2,FALSE)</f>
        <v>Oui</v>
      </c>
      <c r="FP118" s="4" t="str">
        <f>VLOOKUP(Table_Neonatal5[[#This Row],[BilirubinMeas]],Table_YesNo8[],2,FALSE)</f>
        <v>Non</v>
      </c>
      <c r="FQ118" s="4" t="str">
        <f>VLOOKUP(Table_Neonatal5[[#This Row],[Phototherapy]],Table_YesNo8[],2,FALSE)</f>
        <v>Non</v>
      </c>
      <c r="FR118" s="3">
        <f>DATE(2000+Table_Neonatal5[[#This Row],[AdmitYear]],Table_Neonatal5[[#This Row],[AdmitMonth]],Table_Neonatal5[[#This Row],[AdmitDay]])</f>
        <v>42655</v>
      </c>
    </row>
    <row r="119" spans="1:174" x14ac:dyDescent="0.25">
      <c r="A119" t="s">
        <v>341</v>
      </c>
      <c r="B119" s="1">
        <v>0.39166666666666666</v>
      </c>
      <c r="C119" t="s">
        <v>185</v>
      </c>
      <c r="D119">
        <v>17</v>
      </c>
      <c r="E119">
        <v>9</v>
      </c>
      <c r="F119">
        <v>16</v>
      </c>
      <c r="G119">
        <v>0</v>
      </c>
      <c r="H119">
        <v>6</v>
      </c>
      <c r="I119">
        <v>10</v>
      </c>
      <c r="J119">
        <v>16</v>
      </c>
      <c r="K119">
        <v>0</v>
      </c>
      <c r="L119">
        <v>1</v>
      </c>
      <c r="M119">
        <v>0</v>
      </c>
      <c r="N119">
        <v>2600</v>
      </c>
      <c r="O119">
        <v>0</v>
      </c>
      <c r="P119">
        <v>0</v>
      </c>
      <c r="R119">
        <v>0</v>
      </c>
      <c r="T119" s="2">
        <v>0.47916666666666669</v>
      </c>
      <c r="U119">
        <v>0</v>
      </c>
      <c r="V119">
        <v>19</v>
      </c>
      <c r="W119">
        <v>0</v>
      </c>
      <c r="X119">
        <v>3</v>
      </c>
      <c r="Y119">
        <v>0</v>
      </c>
      <c r="AA119">
        <v>12</v>
      </c>
      <c r="AB119">
        <v>0</v>
      </c>
      <c r="AC119" t="s">
        <v>342</v>
      </c>
      <c r="AD119">
        <v>7</v>
      </c>
      <c r="AE119">
        <v>10</v>
      </c>
      <c r="AF119">
        <v>16</v>
      </c>
      <c r="AG119">
        <v>0</v>
      </c>
      <c r="AH119">
        <v>19</v>
      </c>
      <c r="AI119">
        <v>0</v>
      </c>
      <c r="AJ119">
        <v>1</v>
      </c>
      <c r="AK119">
        <v>3000</v>
      </c>
      <c r="AL119">
        <v>0</v>
      </c>
      <c r="AM119">
        <v>9</v>
      </c>
      <c r="AN119" s="2">
        <v>0.47916666666666669</v>
      </c>
      <c r="AO119">
        <v>0</v>
      </c>
      <c r="AP119">
        <v>6</v>
      </c>
      <c r="AQ119">
        <v>10</v>
      </c>
      <c r="AR119">
        <v>16</v>
      </c>
      <c r="AS119">
        <v>0</v>
      </c>
      <c r="AT119">
        <v>0</v>
      </c>
      <c r="AU119" s="1"/>
      <c r="AV119">
        <v>0</v>
      </c>
      <c r="AX119">
        <v>0</v>
      </c>
      <c r="AZ119">
        <v>0</v>
      </c>
      <c r="BA119">
        <v>0</v>
      </c>
      <c r="BF119">
        <v>0</v>
      </c>
      <c r="BG119" s="2"/>
      <c r="BH119">
        <v>0</v>
      </c>
      <c r="BL119">
        <v>0</v>
      </c>
      <c r="BM119" s="1"/>
      <c r="BN119">
        <v>0</v>
      </c>
      <c r="BP119" s="3"/>
      <c r="BQ119">
        <v>0</v>
      </c>
      <c r="BR119" s="3"/>
      <c r="BS119">
        <v>0</v>
      </c>
      <c r="BT119">
        <v>0</v>
      </c>
      <c r="BU119">
        <v>0</v>
      </c>
      <c r="DZ119">
        <v>1</v>
      </c>
      <c r="EA119">
        <v>6</v>
      </c>
      <c r="EB119">
        <v>10</v>
      </c>
      <c r="EC119">
        <v>16</v>
      </c>
      <c r="ED119">
        <v>0</v>
      </c>
      <c r="EE119">
        <v>162.5</v>
      </c>
      <c r="EF119">
        <v>2</v>
      </c>
      <c r="EG119">
        <v>12.25</v>
      </c>
      <c r="EH119">
        <v>1</v>
      </c>
      <c r="EM119">
        <v>0</v>
      </c>
      <c r="ES119">
        <v>0</v>
      </c>
      <c r="ET119">
        <v>0</v>
      </c>
      <c r="EV119" t="s">
        <v>189</v>
      </c>
      <c r="EW119">
        <v>11</v>
      </c>
      <c r="EX119">
        <v>11</v>
      </c>
      <c r="EY119">
        <v>16</v>
      </c>
      <c r="EZ119" s="1">
        <v>0.39652777777777776</v>
      </c>
      <c r="FA119" t="str">
        <f>VLOOKUP(Table_Neonatal5[[#This Row],[Gender]],Table_Gender2[],2,FALSE)</f>
        <v>feminin</v>
      </c>
      <c r="FB119" t="e">
        <f>VLOOKUP(Table_Neonatal5[[#This Row],[PretermBy]],Table_PretermBy7[],2,FALSE)</f>
        <v>#N/A</v>
      </c>
      <c r="FC119" t="str">
        <f>VLOOKUP(Table_Neonatal5[[#This Row],[Diagnosis1]],Table_diagnosis[],2,FALSE)</f>
        <v>Infection neonatale / septicimie neonatale</v>
      </c>
      <c r="FD119" t="str">
        <f>VLOOKUP(Table_Neonatal5[[#This Row],[Diagnosis2]],Table_diagnosis[],2,FALSE)</f>
        <v>Autre diagnostic</v>
      </c>
      <c r="FE119" s="4" t="str">
        <f>VLOOKUP(Table_Neonatal5[[#This Row],[DischargeLoc]],Table_DischargeLoc1[],2,FALSE)</f>
        <v>Sortie/maternite</v>
      </c>
      <c r="FF119" s="4" t="str">
        <f>VLOOKUP(Table_Neonatal5[[#This Row],[AdmissionTempLow]],Table_YesNo8[],2,FALSE)</f>
        <v>Non</v>
      </c>
      <c r="FG119" s="4" t="str">
        <f>VLOOKUP(Table_Neonatal5[[#This Row],[BirthWeightLow]],Table_YesNo8[],2,FALSE)</f>
        <v>Non</v>
      </c>
      <c r="FH119" s="4" t="str">
        <f>VLOOKUP(Table_Neonatal5[[#This Row],[GestationalAgeLow]],Table_YesNo8[],2,FALSE)</f>
        <v>Non</v>
      </c>
      <c r="FI119" s="4" t="str">
        <f>VLOOKUP(Table_Neonatal5[[#This Row],[MethRx]],Table_YesNo8[],2,FALSE)</f>
        <v>Non</v>
      </c>
      <c r="FJ119" s="4" t="str">
        <f>VLOOKUP(Table_Neonatal5[[#This Row],[OxygenTherapy]],Table_YesNo8[],2,FALSE)</f>
        <v>Non</v>
      </c>
      <c r="FK119" s="4" t="e">
        <f>VLOOKUP(Table_Neonatal5[[#This Row],[OxygenMethod]],Table_OxygenMethod6[],2,FALSE)</f>
        <v>#N/A</v>
      </c>
      <c r="FL119" s="4" t="str">
        <f>VLOOKUP(Table_Neonatal5[[#This Row],[BloodSugarLow]],Table_YesNo8[],2,FALSE)</f>
        <v>Non</v>
      </c>
      <c r="FM119" s="4" t="str">
        <f>VLOOKUP(Table_Neonatal5[[#This Row],[AdmittedFirst48]],Table_YesNo8[],2,FALSE)</f>
        <v>Non</v>
      </c>
      <c r="FN119" s="4" t="str">
        <f>VLOOKUP(Table_Neonatal5[[#This Row],[Remained2weeks]],Table_YesNo8[],2,FALSE)</f>
        <v>Non</v>
      </c>
      <c r="FO119" s="4" t="str">
        <f>VLOOKUP(Table_Neonatal5[[#This Row],[Antibiotics]],Table_YesNo8[],2,FALSE)</f>
        <v>Oui</v>
      </c>
      <c r="FP119" s="4" t="str">
        <f>VLOOKUP(Table_Neonatal5[[#This Row],[BilirubinMeas]],Table_YesNo8[],2,FALSE)</f>
        <v>Non</v>
      </c>
      <c r="FQ119" s="4" t="str">
        <f>VLOOKUP(Table_Neonatal5[[#This Row],[Phototherapy]],Table_YesNo8[],2,FALSE)</f>
        <v>Non</v>
      </c>
      <c r="FR119" s="3">
        <f>DATE(2000+Table_Neonatal5[[#This Row],[AdmitYear]],Table_Neonatal5[[#This Row],[AdmitMonth]],Table_Neonatal5[[#This Row],[AdmitDay]])</f>
        <v>42649</v>
      </c>
    </row>
    <row r="120" spans="1:174" x14ac:dyDescent="0.25">
      <c r="A120" t="s">
        <v>343</v>
      </c>
      <c r="B120" s="1">
        <v>0.46388888888888891</v>
      </c>
      <c r="C120" t="s">
        <v>185</v>
      </c>
      <c r="D120">
        <v>9</v>
      </c>
      <c r="E120">
        <v>11</v>
      </c>
      <c r="F120">
        <v>16</v>
      </c>
      <c r="G120">
        <v>0</v>
      </c>
      <c r="H120">
        <v>9</v>
      </c>
      <c r="I120">
        <v>11</v>
      </c>
      <c r="J120">
        <v>16</v>
      </c>
      <c r="K120">
        <v>0</v>
      </c>
      <c r="L120">
        <v>0</v>
      </c>
      <c r="M120">
        <v>0</v>
      </c>
      <c r="O120">
        <v>1</v>
      </c>
      <c r="P120">
        <v>1</v>
      </c>
      <c r="R120">
        <v>0</v>
      </c>
      <c r="T120" s="2">
        <v>0.45833333333333331</v>
      </c>
      <c r="U120">
        <v>0</v>
      </c>
      <c r="V120">
        <v>0</v>
      </c>
      <c r="W120">
        <v>0</v>
      </c>
      <c r="X120">
        <v>3</v>
      </c>
      <c r="Y120">
        <v>0</v>
      </c>
      <c r="AB120">
        <v>1</v>
      </c>
      <c r="AD120">
        <v>10</v>
      </c>
      <c r="AE120">
        <v>11</v>
      </c>
      <c r="AF120">
        <v>16</v>
      </c>
      <c r="AG120">
        <v>0</v>
      </c>
      <c r="AH120">
        <v>10</v>
      </c>
      <c r="AI120">
        <v>0</v>
      </c>
      <c r="AJ120">
        <v>1</v>
      </c>
      <c r="AK120">
        <v>3000</v>
      </c>
      <c r="AL120">
        <v>0</v>
      </c>
      <c r="AM120">
        <v>7</v>
      </c>
      <c r="AN120" s="2">
        <v>0.45833333333333331</v>
      </c>
      <c r="AO120">
        <v>0</v>
      </c>
      <c r="AP120">
        <v>9</v>
      </c>
      <c r="AQ120">
        <v>11</v>
      </c>
      <c r="AR120">
        <v>16</v>
      </c>
      <c r="AS120">
        <v>0</v>
      </c>
      <c r="AT120">
        <v>0</v>
      </c>
      <c r="AU120" s="1"/>
      <c r="AV120">
        <v>0</v>
      </c>
      <c r="AX120">
        <v>0</v>
      </c>
      <c r="AZ120">
        <v>0</v>
      </c>
      <c r="BA120">
        <v>0</v>
      </c>
      <c r="BF120">
        <v>0</v>
      </c>
      <c r="BG120" s="2"/>
      <c r="BH120">
        <v>0</v>
      </c>
      <c r="BL120">
        <v>0</v>
      </c>
      <c r="BM120" s="1"/>
      <c r="BN120">
        <v>0</v>
      </c>
      <c r="BO120">
        <v>0</v>
      </c>
      <c r="BP120" s="3"/>
      <c r="BQ120">
        <v>0</v>
      </c>
      <c r="BR120" s="3"/>
      <c r="BS120">
        <v>0</v>
      </c>
      <c r="BT120">
        <v>1</v>
      </c>
      <c r="BU120">
        <v>0</v>
      </c>
      <c r="DZ120">
        <v>1</v>
      </c>
      <c r="EA120">
        <v>9</v>
      </c>
      <c r="EB120">
        <v>11</v>
      </c>
      <c r="EC120">
        <v>16</v>
      </c>
      <c r="ED120">
        <v>0</v>
      </c>
      <c r="EE120">
        <v>175</v>
      </c>
      <c r="EF120">
        <v>3</v>
      </c>
      <c r="EG120">
        <v>17</v>
      </c>
      <c r="EH120">
        <v>1</v>
      </c>
      <c r="EM120">
        <v>0</v>
      </c>
      <c r="ES120">
        <v>0</v>
      </c>
      <c r="ET120">
        <v>0</v>
      </c>
      <c r="EV120" t="s">
        <v>189</v>
      </c>
      <c r="EW120">
        <v>12</v>
      </c>
      <c r="EX120">
        <v>12</v>
      </c>
      <c r="EY120">
        <v>16</v>
      </c>
      <c r="EZ120" s="1">
        <v>0.46736111111111112</v>
      </c>
      <c r="FA120" t="str">
        <f>VLOOKUP(Table_Neonatal5[[#This Row],[Gender]],Table_Gender2[],2,FALSE)</f>
        <v>masculin</v>
      </c>
      <c r="FB120" t="e">
        <f>VLOOKUP(Table_Neonatal5[[#This Row],[PretermBy]],Table_PretermBy7[],2,FALSE)</f>
        <v>#N/A</v>
      </c>
      <c r="FC120" t="str">
        <f>VLOOKUP(Table_Neonatal5[[#This Row],[Diagnosis1]],Table_diagnosis[],2,FALSE)</f>
        <v>Infection neonatale / septicimie neonatale</v>
      </c>
      <c r="FD120" t="e">
        <f>VLOOKUP(Table_Neonatal5[[#This Row],[Diagnosis2]],Table_diagnosis[],2,FALSE)</f>
        <v>#N/A</v>
      </c>
      <c r="FE120" s="4" t="str">
        <f>VLOOKUP(Table_Neonatal5[[#This Row],[DischargeLoc]],Table_DischargeLoc1[],2,FALSE)</f>
        <v>Sortie/maternite</v>
      </c>
      <c r="FF120" s="4" t="str">
        <f>VLOOKUP(Table_Neonatal5[[#This Row],[AdmissionTempLow]],Table_YesNo8[],2,FALSE)</f>
        <v>Non</v>
      </c>
      <c r="FG120" s="4" t="str">
        <f>VLOOKUP(Table_Neonatal5[[#This Row],[BirthWeightLow]],Table_YesNo8[],2,FALSE)</f>
        <v>Non</v>
      </c>
      <c r="FH120" s="4" t="str">
        <f>VLOOKUP(Table_Neonatal5[[#This Row],[GestationalAgeLow]],Table_YesNo8[],2,FALSE)</f>
        <v>Non</v>
      </c>
      <c r="FI120" s="4" t="str">
        <f>VLOOKUP(Table_Neonatal5[[#This Row],[MethRx]],Table_YesNo8[],2,FALSE)</f>
        <v>Non</v>
      </c>
      <c r="FJ120" s="4" t="str">
        <f>VLOOKUP(Table_Neonatal5[[#This Row],[OxygenTherapy]],Table_YesNo8[],2,FALSE)</f>
        <v>Non</v>
      </c>
      <c r="FK120" s="4" t="e">
        <f>VLOOKUP(Table_Neonatal5[[#This Row],[OxygenMethod]],Table_OxygenMethod6[],2,FALSE)</f>
        <v>#N/A</v>
      </c>
      <c r="FL120" s="4" t="str">
        <f>VLOOKUP(Table_Neonatal5[[#This Row],[BloodSugarLow]],Table_YesNo8[],2,FALSE)</f>
        <v>Non</v>
      </c>
      <c r="FM120" s="4" t="str">
        <f>VLOOKUP(Table_Neonatal5[[#This Row],[AdmittedFirst48]],Table_YesNo8[],2,FALSE)</f>
        <v>Oui</v>
      </c>
      <c r="FN120" s="4" t="str">
        <f>VLOOKUP(Table_Neonatal5[[#This Row],[Remained2weeks]],Table_YesNo8[],2,FALSE)</f>
        <v>Non</v>
      </c>
      <c r="FO120" s="4" t="str">
        <f>VLOOKUP(Table_Neonatal5[[#This Row],[Antibiotics]],Table_YesNo8[],2,FALSE)</f>
        <v>Oui</v>
      </c>
      <c r="FP120" s="4" t="str">
        <f>VLOOKUP(Table_Neonatal5[[#This Row],[BilirubinMeas]],Table_YesNo8[],2,FALSE)</f>
        <v>Non</v>
      </c>
      <c r="FQ120" s="4" t="str">
        <f>VLOOKUP(Table_Neonatal5[[#This Row],[Phototherapy]],Table_YesNo8[],2,FALSE)</f>
        <v>Non</v>
      </c>
      <c r="FR120" s="3">
        <f>DATE(2000+Table_Neonatal5[[#This Row],[AdmitYear]],Table_Neonatal5[[#This Row],[AdmitMonth]],Table_Neonatal5[[#This Row],[AdmitDay]])</f>
        <v>42683</v>
      </c>
    </row>
    <row r="121" spans="1:174" x14ac:dyDescent="0.25">
      <c r="A121" t="s">
        <v>344</v>
      </c>
      <c r="B121" s="1">
        <v>0.42916666666666664</v>
      </c>
      <c r="C121" t="s">
        <v>185</v>
      </c>
      <c r="D121">
        <v>7</v>
      </c>
      <c r="E121">
        <v>3</v>
      </c>
      <c r="F121">
        <v>17</v>
      </c>
      <c r="G121">
        <v>0</v>
      </c>
      <c r="H121">
        <v>7</v>
      </c>
      <c r="I121">
        <v>3</v>
      </c>
      <c r="J121">
        <v>17</v>
      </c>
      <c r="K121">
        <v>0</v>
      </c>
      <c r="L121">
        <v>0</v>
      </c>
      <c r="M121">
        <v>0</v>
      </c>
      <c r="N121">
        <v>2800</v>
      </c>
      <c r="O121">
        <v>0</v>
      </c>
      <c r="P121">
        <v>0</v>
      </c>
      <c r="R121">
        <v>0</v>
      </c>
      <c r="T121" s="2">
        <v>0.5</v>
      </c>
      <c r="U121">
        <v>0</v>
      </c>
      <c r="V121">
        <v>2</v>
      </c>
      <c r="W121">
        <v>0</v>
      </c>
      <c r="X121">
        <v>12</v>
      </c>
      <c r="Y121">
        <v>0</v>
      </c>
      <c r="Z121" t="s">
        <v>345</v>
      </c>
      <c r="AB121">
        <v>1</v>
      </c>
      <c r="AD121">
        <v>10</v>
      </c>
      <c r="AE121">
        <v>3</v>
      </c>
      <c r="AF121">
        <v>17</v>
      </c>
      <c r="AG121">
        <v>0</v>
      </c>
      <c r="AH121">
        <v>3</v>
      </c>
      <c r="AI121">
        <v>0</v>
      </c>
      <c r="AJ121">
        <v>1</v>
      </c>
      <c r="AK121">
        <v>2700</v>
      </c>
      <c r="AL121">
        <v>0</v>
      </c>
      <c r="AM121">
        <v>7</v>
      </c>
      <c r="AN121" s="2">
        <v>0.5</v>
      </c>
      <c r="AO121">
        <v>0</v>
      </c>
      <c r="AP121">
        <v>9</v>
      </c>
      <c r="AQ121">
        <v>3</v>
      </c>
      <c r="AR121">
        <v>17</v>
      </c>
      <c r="AS121">
        <v>0</v>
      </c>
      <c r="AT121">
        <v>0</v>
      </c>
      <c r="AU121" s="1"/>
      <c r="AV121">
        <v>0</v>
      </c>
      <c r="AX121">
        <v>0</v>
      </c>
      <c r="AZ121">
        <v>0</v>
      </c>
      <c r="BA121">
        <v>0</v>
      </c>
      <c r="BF121">
        <v>0</v>
      </c>
      <c r="BG121" s="2"/>
      <c r="BH121">
        <v>0</v>
      </c>
      <c r="BL121">
        <v>0</v>
      </c>
      <c r="BM121" s="1"/>
      <c r="BN121">
        <v>0</v>
      </c>
      <c r="BO121">
        <v>0</v>
      </c>
      <c r="BP121" s="3"/>
      <c r="BQ121">
        <v>0</v>
      </c>
      <c r="BR121" s="3"/>
      <c r="BS121">
        <v>0</v>
      </c>
      <c r="BT121">
        <v>0</v>
      </c>
      <c r="BU121">
        <v>0</v>
      </c>
      <c r="DZ121">
        <v>0</v>
      </c>
      <c r="ED121">
        <v>0</v>
      </c>
      <c r="EM121">
        <v>0</v>
      </c>
      <c r="ES121">
        <v>0</v>
      </c>
      <c r="ET121">
        <v>0</v>
      </c>
      <c r="EV121" t="s">
        <v>189</v>
      </c>
      <c r="EW121">
        <v>4</v>
      </c>
      <c r="EX121">
        <v>4</v>
      </c>
      <c r="EY121">
        <v>17</v>
      </c>
      <c r="EZ121" s="1">
        <v>0.43472222222222223</v>
      </c>
      <c r="FA121" t="str">
        <f>VLOOKUP(Table_Neonatal5[[#This Row],[Gender]],Table_Gender2[],2,FALSE)</f>
        <v>masculin</v>
      </c>
      <c r="FB121" t="e">
        <f>VLOOKUP(Table_Neonatal5[[#This Row],[PretermBy]],Table_PretermBy7[],2,FALSE)</f>
        <v>#N/A</v>
      </c>
      <c r="FC121" t="str">
        <f>VLOOKUP(Table_Neonatal5[[#This Row],[Diagnosis1]],Table_diagnosis[],2,FALSE)</f>
        <v>Autre diagnostic</v>
      </c>
      <c r="FD121" t="e">
        <f>VLOOKUP(Table_Neonatal5[[#This Row],[Diagnosis2]],Table_diagnosis[],2,FALSE)</f>
        <v>#N/A</v>
      </c>
      <c r="FE121" s="4" t="str">
        <f>VLOOKUP(Table_Neonatal5[[#This Row],[DischargeLoc]],Table_DischargeLoc1[],2,FALSE)</f>
        <v>Sortie/maternite</v>
      </c>
      <c r="FF121" s="4" t="str">
        <f>VLOOKUP(Table_Neonatal5[[#This Row],[AdmissionTempLow]],Table_YesNo8[],2,FALSE)</f>
        <v>Non</v>
      </c>
      <c r="FG121" s="4" t="str">
        <f>VLOOKUP(Table_Neonatal5[[#This Row],[BirthWeightLow]],Table_YesNo8[],2,FALSE)</f>
        <v>Non</v>
      </c>
      <c r="FH121" s="4" t="str">
        <f>VLOOKUP(Table_Neonatal5[[#This Row],[GestationalAgeLow]],Table_YesNo8[],2,FALSE)</f>
        <v>Non</v>
      </c>
      <c r="FI121" s="4" t="str">
        <f>VLOOKUP(Table_Neonatal5[[#This Row],[MethRx]],Table_YesNo8[],2,FALSE)</f>
        <v>Non</v>
      </c>
      <c r="FJ121" s="4" t="str">
        <f>VLOOKUP(Table_Neonatal5[[#This Row],[OxygenTherapy]],Table_YesNo8[],2,FALSE)</f>
        <v>Non</v>
      </c>
      <c r="FK121" s="4" t="e">
        <f>VLOOKUP(Table_Neonatal5[[#This Row],[OxygenMethod]],Table_OxygenMethod6[],2,FALSE)</f>
        <v>#N/A</v>
      </c>
      <c r="FL121" s="4" t="str">
        <f>VLOOKUP(Table_Neonatal5[[#This Row],[BloodSugarLow]],Table_YesNo8[],2,FALSE)</f>
        <v>Non</v>
      </c>
      <c r="FM121" s="4" t="str">
        <f>VLOOKUP(Table_Neonatal5[[#This Row],[AdmittedFirst48]],Table_YesNo8[],2,FALSE)</f>
        <v>Non</v>
      </c>
      <c r="FN121" s="4" t="str">
        <f>VLOOKUP(Table_Neonatal5[[#This Row],[Remained2weeks]],Table_YesNo8[],2,FALSE)</f>
        <v>Non</v>
      </c>
      <c r="FO121" s="4" t="str">
        <f>VLOOKUP(Table_Neonatal5[[#This Row],[Antibiotics]],Table_YesNo8[],2,FALSE)</f>
        <v>Non</v>
      </c>
      <c r="FP121" s="4" t="str">
        <f>VLOOKUP(Table_Neonatal5[[#This Row],[BilirubinMeas]],Table_YesNo8[],2,FALSE)</f>
        <v>Non</v>
      </c>
      <c r="FQ121" s="4" t="str">
        <f>VLOOKUP(Table_Neonatal5[[#This Row],[Phototherapy]],Table_YesNo8[],2,FALSE)</f>
        <v>Non</v>
      </c>
      <c r="FR121" s="3">
        <f>DATE(2000+Table_Neonatal5[[#This Row],[AdmitYear]],Table_Neonatal5[[#This Row],[AdmitMonth]],Table_Neonatal5[[#This Row],[AdmitDay]])</f>
        <v>42801</v>
      </c>
    </row>
    <row r="122" spans="1:174" x14ac:dyDescent="0.25">
      <c r="A122" t="s">
        <v>346</v>
      </c>
      <c r="B122" s="1">
        <v>0.33333333333333331</v>
      </c>
      <c r="C122" t="s">
        <v>185</v>
      </c>
      <c r="D122">
        <v>24</v>
      </c>
      <c r="E122">
        <v>1</v>
      </c>
      <c r="F122">
        <v>17</v>
      </c>
      <c r="G122">
        <v>0</v>
      </c>
      <c r="H122">
        <v>24</v>
      </c>
      <c r="I122">
        <v>1</v>
      </c>
      <c r="J122">
        <v>17</v>
      </c>
      <c r="K122">
        <v>0</v>
      </c>
      <c r="L122">
        <v>1</v>
      </c>
      <c r="M122">
        <v>0</v>
      </c>
      <c r="N122">
        <v>2900</v>
      </c>
      <c r="O122">
        <v>0</v>
      </c>
      <c r="P122">
        <v>0</v>
      </c>
      <c r="R122">
        <v>0</v>
      </c>
      <c r="T122" s="2">
        <v>0.11527777777777778</v>
      </c>
      <c r="U122">
        <v>0</v>
      </c>
      <c r="V122">
        <v>0</v>
      </c>
      <c r="W122">
        <v>0</v>
      </c>
      <c r="X122">
        <v>3</v>
      </c>
      <c r="Y122">
        <v>0</v>
      </c>
      <c r="AB122">
        <v>0</v>
      </c>
      <c r="AD122">
        <v>27</v>
      </c>
      <c r="AE122">
        <v>1</v>
      </c>
      <c r="AF122">
        <v>17</v>
      </c>
      <c r="AG122">
        <v>0</v>
      </c>
      <c r="AH122">
        <v>3</v>
      </c>
      <c r="AI122">
        <v>0</v>
      </c>
      <c r="AJ122">
        <v>1</v>
      </c>
      <c r="AK122">
        <v>2700</v>
      </c>
      <c r="AL122">
        <v>0</v>
      </c>
      <c r="AM122">
        <v>17</v>
      </c>
      <c r="AN122" s="2">
        <v>0.11527777777777778</v>
      </c>
      <c r="AO122">
        <v>0</v>
      </c>
      <c r="AP122">
        <v>24</v>
      </c>
      <c r="AQ122">
        <v>1</v>
      </c>
      <c r="AR122">
        <v>17</v>
      </c>
      <c r="AS122">
        <v>0</v>
      </c>
      <c r="AT122">
        <v>0</v>
      </c>
      <c r="AU122" s="1"/>
      <c r="AV122">
        <v>0</v>
      </c>
      <c r="AX122">
        <v>0</v>
      </c>
      <c r="AZ122">
        <v>0</v>
      </c>
      <c r="BA122">
        <v>0</v>
      </c>
      <c r="BF122">
        <v>0</v>
      </c>
      <c r="BG122" s="2"/>
      <c r="BH122">
        <v>0</v>
      </c>
      <c r="BL122">
        <v>0</v>
      </c>
      <c r="BM122" s="1"/>
      <c r="BN122">
        <v>0</v>
      </c>
      <c r="BO122">
        <v>0</v>
      </c>
      <c r="BP122" s="3"/>
      <c r="BQ122">
        <v>0</v>
      </c>
      <c r="BR122" s="3"/>
      <c r="BS122">
        <v>0</v>
      </c>
      <c r="BT122">
        <v>1</v>
      </c>
      <c r="BU122">
        <v>0</v>
      </c>
      <c r="DZ122">
        <v>1</v>
      </c>
      <c r="EA122">
        <v>24</v>
      </c>
      <c r="EB122">
        <v>1</v>
      </c>
      <c r="EC122">
        <v>17</v>
      </c>
      <c r="ED122">
        <v>0</v>
      </c>
      <c r="EE122">
        <v>145</v>
      </c>
      <c r="EF122">
        <v>2</v>
      </c>
      <c r="EG122">
        <v>14.5</v>
      </c>
      <c r="EH122">
        <v>1</v>
      </c>
      <c r="EM122">
        <v>0</v>
      </c>
      <c r="ES122">
        <v>0</v>
      </c>
      <c r="ET122">
        <v>0</v>
      </c>
      <c r="EV122" t="s">
        <v>189</v>
      </c>
      <c r="EW122">
        <v>2</v>
      </c>
      <c r="EX122">
        <v>2</v>
      </c>
      <c r="EY122">
        <v>17</v>
      </c>
      <c r="EZ122" s="1">
        <v>0.33888888888888891</v>
      </c>
      <c r="FA122" t="str">
        <f>VLOOKUP(Table_Neonatal5[[#This Row],[Gender]],Table_Gender2[],2,FALSE)</f>
        <v>feminin</v>
      </c>
      <c r="FB122" t="e">
        <f>VLOOKUP(Table_Neonatal5[[#This Row],[PretermBy]],Table_PretermBy7[],2,FALSE)</f>
        <v>#N/A</v>
      </c>
      <c r="FC122" t="str">
        <f>VLOOKUP(Table_Neonatal5[[#This Row],[Diagnosis1]],Table_diagnosis[],2,FALSE)</f>
        <v>Infection neonatale / septicimie neonatale</v>
      </c>
      <c r="FD122" t="e">
        <f>VLOOKUP(Table_Neonatal5[[#This Row],[Diagnosis2]],Table_diagnosis[],2,FALSE)</f>
        <v>#N/A</v>
      </c>
      <c r="FE122" s="4" t="str">
        <f>VLOOKUP(Table_Neonatal5[[#This Row],[DischargeLoc]],Table_DischargeLoc1[],2,FALSE)</f>
        <v>Sortie/maternite</v>
      </c>
      <c r="FF122" s="4" t="str">
        <f>VLOOKUP(Table_Neonatal5[[#This Row],[AdmissionTempLow]],Table_YesNo8[],2,FALSE)</f>
        <v>Non</v>
      </c>
      <c r="FG122" s="4" t="str">
        <f>VLOOKUP(Table_Neonatal5[[#This Row],[BirthWeightLow]],Table_YesNo8[],2,FALSE)</f>
        <v>Non</v>
      </c>
      <c r="FH122" s="4" t="str">
        <f>VLOOKUP(Table_Neonatal5[[#This Row],[GestationalAgeLow]],Table_YesNo8[],2,FALSE)</f>
        <v>Non</v>
      </c>
      <c r="FI122" s="4" t="str">
        <f>VLOOKUP(Table_Neonatal5[[#This Row],[MethRx]],Table_YesNo8[],2,FALSE)</f>
        <v>Non</v>
      </c>
      <c r="FJ122" s="4" t="str">
        <f>VLOOKUP(Table_Neonatal5[[#This Row],[OxygenTherapy]],Table_YesNo8[],2,FALSE)</f>
        <v>Non</v>
      </c>
      <c r="FK122" s="4" t="e">
        <f>VLOOKUP(Table_Neonatal5[[#This Row],[OxygenMethod]],Table_OxygenMethod6[],2,FALSE)</f>
        <v>#N/A</v>
      </c>
      <c r="FL122" s="4" t="str">
        <f>VLOOKUP(Table_Neonatal5[[#This Row],[BloodSugarLow]],Table_YesNo8[],2,FALSE)</f>
        <v>Non</v>
      </c>
      <c r="FM122" s="4" t="str">
        <f>VLOOKUP(Table_Neonatal5[[#This Row],[AdmittedFirst48]],Table_YesNo8[],2,FALSE)</f>
        <v>Oui</v>
      </c>
      <c r="FN122" s="4" t="str">
        <f>VLOOKUP(Table_Neonatal5[[#This Row],[Remained2weeks]],Table_YesNo8[],2,FALSE)</f>
        <v>Non</v>
      </c>
      <c r="FO122" s="4" t="str">
        <f>VLOOKUP(Table_Neonatal5[[#This Row],[Antibiotics]],Table_YesNo8[],2,FALSE)</f>
        <v>Oui</v>
      </c>
      <c r="FP122" s="4" t="str">
        <f>VLOOKUP(Table_Neonatal5[[#This Row],[BilirubinMeas]],Table_YesNo8[],2,FALSE)</f>
        <v>Non</v>
      </c>
      <c r="FQ122" s="4" t="str">
        <f>VLOOKUP(Table_Neonatal5[[#This Row],[Phototherapy]],Table_YesNo8[],2,FALSE)</f>
        <v>Non</v>
      </c>
      <c r="FR122" s="3">
        <f>DATE(2000+Table_Neonatal5[[#This Row],[AdmitYear]],Table_Neonatal5[[#This Row],[AdmitMonth]],Table_Neonatal5[[#This Row],[AdmitDay]])</f>
        <v>42759</v>
      </c>
    </row>
    <row r="123" spans="1:174" x14ac:dyDescent="0.25">
      <c r="A123" t="s">
        <v>347</v>
      </c>
      <c r="B123" s="1">
        <v>0.39166666666666666</v>
      </c>
      <c r="C123" t="s">
        <v>185</v>
      </c>
      <c r="D123">
        <v>27</v>
      </c>
      <c r="E123">
        <v>1</v>
      </c>
      <c r="F123">
        <v>17</v>
      </c>
      <c r="G123">
        <v>0</v>
      </c>
      <c r="H123">
        <v>27</v>
      </c>
      <c r="I123">
        <v>1</v>
      </c>
      <c r="J123">
        <v>17</v>
      </c>
      <c r="K123">
        <v>0</v>
      </c>
      <c r="L123">
        <v>0</v>
      </c>
      <c r="M123">
        <v>0</v>
      </c>
      <c r="N123">
        <v>2900</v>
      </c>
      <c r="O123">
        <v>0</v>
      </c>
      <c r="P123">
        <v>9</v>
      </c>
      <c r="R123">
        <v>0</v>
      </c>
      <c r="T123" s="2">
        <v>0.70833333333333337</v>
      </c>
      <c r="U123">
        <v>0</v>
      </c>
      <c r="V123">
        <v>0</v>
      </c>
      <c r="W123">
        <v>0</v>
      </c>
      <c r="X123">
        <v>3</v>
      </c>
      <c r="Y123">
        <v>0</v>
      </c>
      <c r="AA123">
        <v>8</v>
      </c>
      <c r="AB123">
        <v>0</v>
      </c>
      <c r="AD123">
        <v>4</v>
      </c>
      <c r="AE123">
        <v>2</v>
      </c>
      <c r="AF123">
        <v>17</v>
      </c>
      <c r="AG123">
        <v>0</v>
      </c>
      <c r="AH123">
        <v>8</v>
      </c>
      <c r="AI123">
        <v>0</v>
      </c>
      <c r="AJ123">
        <v>1</v>
      </c>
      <c r="AK123">
        <v>2800</v>
      </c>
      <c r="AL123">
        <v>0</v>
      </c>
      <c r="AM123">
        <v>17</v>
      </c>
      <c r="AN123" s="2">
        <v>0.70833333333333337</v>
      </c>
      <c r="AO123">
        <v>0</v>
      </c>
      <c r="AP123">
        <v>27</v>
      </c>
      <c r="AQ123">
        <v>1</v>
      </c>
      <c r="AR123">
        <v>17</v>
      </c>
      <c r="AS123">
        <v>0</v>
      </c>
      <c r="AT123">
        <v>0</v>
      </c>
      <c r="AU123" s="1"/>
      <c r="AV123">
        <v>0</v>
      </c>
      <c r="AX123">
        <v>0</v>
      </c>
      <c r="AZ123">
        <v>0</v>
      </c>
      <c r="BA123">
        <v>0</v>
      </c>
      <c r="BF123">
        <v>0</v>
      </c>
      <c r="BG123" s="2"/>
      <c r="BH123">
        <v>0</v>
      </c>
      <c r="BL123">
        <v>0</v>
      </c>
      <c r="BM123" s="1"/>
      <c r="BN123">
        <v>0</v>
      </c>
      <c r="BO123">
        <v>1</v>
      </c>
      <c r="BP123" s="3"/>
      <c r="BQ123">
        <v>0</v>
      </c>
      <c r="BR123" s="3"/>
      <c r="BS123">
        <v>0</v>
      </c>
      <c r="BT123">
        <v>1</v>
      </c>
      <c r="BU123">
        <v>0</v>
      </c>
      <c r="DZ123">
        <v>1</v>
      </c>
      <c r="EA123">
        <v>27</v>
      </c>
      <c r="EB123">
        <v>1</v>
      </c>
      <c r="EC123">
        <v>17</v>
      </c>
      <c r="ED123">
        <v>0</v>
      </c>
      <c r="EE123">
        <v>145</v>
      </c>
      <c r="EF123">
        <v>2</v>
      </c>
      <c r="EG123">
        <v>14</v>
      </c>
      <c r="EH123">
        <v>1</v>
      </c>
      <c r="EM123">
        <v>0</v>
      </c>
      <c r="ES123">
        <v>0</v>
      </c>
      <c r="ET123">
        <v>0</v>
      </c>
      <c r="EV123" t="s">
        <v>186</v>
      </c>
      <c r="EW123">
        <v>3</v>
      </c>
      <c r="EX123">
        <v>4</v>
      </c>
      <c r="EY123">
        <v>17</v>
      </c>
      <c r="EZ123" s="1">
        <v>0.3972222222222222</v>
      </c>
      <c r="FA123" t="str">
        <f>VLOOKUP(Table_Neonatal5[[#This Row],[Gender]],Table_Gender2[],2,FALSE)</f>
        <v>masculin</v>
      </c>
      <c r="FB123" t="e">
        <f>VLOOKUP(Table_Neonatal5[[#This Row],[PretermBy]],Table_PretermBy7[],2,FALSE)</f>
        <v>#N/A</v>
      </c>
      <c r="FC123" t="str">
        <f>VLOOKUP(Table_Neonatal5[[#This Row],[Diagnosis1]],Table_diagnosis[],2,FALSE)</f>
        <v>Infection neonatale / septicimie neonatale</v>
      </c>
      <c r="FD123" t="str">
        <f>VLOOKUP(Table_Neonatal5[[#This Row],[Diagnosis2]],Table_diagnosis[],2,FALSE)</f>
        <v>Asphyxia a la naissance / APGAR bas / HIE</v>
      </c>
      <c r="FE123" s="4" t="str">
        <f>VLOOKUP(Table_Neonatal5[[#This Row],[DischargeLoc]],Table_DischargeLoc1[],2,FALSE)</f>
        <v>Sortie/maternite</v>
      </c>
      <c r="FF123" s="4" t="str">
        <f>VLOOKUP(Table_Neonatal5[[#This Row],[AdmissionTempLow]],Table_YesNo8[],2,FALSE)</f>
        <v>Non</v>
      </c>
      <c r="FG123" s="4" t="str">
        <f>VLOOKUP(Table_Neonatal5[[#This Row],[BirthWeightLow]],Table_YesNo8[],2,FALSE)</f>
        <v>Non</v>
      </c>
      <c r="FH123" s="4" t="str">
        <f>VLOOKUP(Table_Neonatal5[[#This Row],[GestationalAgeLow]],Table_YesNo8[],2,FALSE)</f>
        <v>Non</v>
      </c>
      <c r="FI123" s="4" t="str">
        <f>VLOOKUP(Table_Neonatal5[[#This Row],[MethRx]],Table_YesNo8[],2,FALSE)</f>
        <v>Non</v>
      </c>
      <c r="FJ123" s="4" t="str">
        <f>VLOOKUP(Table_Neonatal5[[#This Row],[OxygenTherapy]],Table_YesNo8[],2,FALSE)</f>
        <v>Non</v>
      </c>
      <c r="FK123" s="4" t="e">
        <f>VLOOKUP(Table_Neonatal5[[#This Row],[OxygenMethod]],Table_OxygenMethod6[],2,FALSE)</f>
        <v>#N/A</v>
      </c>
      <c r="FL123" s="4" t="str">
        <f>VLOOKUP(Table_Neonatal5[[#This Row],[BloodSugarLow]],Table_YesNo8[],2,FALSE)</f>
        <v>Oui</v>
      </c>
      <c r="FM123" s="4" t="str">
        <f>VLOOKUP(Table_Neonatal5[[#This Row],[AdmittedFirst48]],Table_YesNo8[],2,FALSE)</f>
        <v>Oui</v>
      </c>
      <c r="FN123" s="4" t="str">
        <f>VLOOKUP(Table_Neonatal5[[#This Row],[Remained2weeks]],Table_YesNo8[],2,FALSE)</f>
        <v>Non</v>
      </c>
      <c r="FO123" s="4" t="str">
        <f>VLOOKUP(Table_Neonatal5[[#This Row],[Antibiotics]],Table_YesNo8[],2,FALSE)</f>
        <v>Oui</v>
      </c>
      <c r="FP123" s="4" t="str">
        <f>VLOOKUP(Table_Neonatal5[[#This Row],[BilirubinMeas]],Table_YesNo8[],2,FALSE)</f>
        <v>Non</v>
      </c>
      <c r="FQ123" s="4" t="str">
        <f>VLOOKUP(Table_Neonatal5[[#This Row],[Phototherapy]],Table_YesNo8[],2,FALSE)</f>
        <v>Non</v>
      </c>
      <c r="FR123" s="3">
        <f>DATE(2000+Table_Neonatal5[[#This Row],[AdmitYear]],Table_Neonatal5[[#This Row],[AdmitMonth]],Table_Neonatal5[[#This Row],[AdmitDay]])</f>
        <v>42762</v>
      </c>
    </row>
    <row r="124" spans="1:174" x14ac:dyDescent="0.25">
      <c r="A124" t="s">
        <v>348</v>
      </c>
      <c r="B124" s="1">
        <v>0.53749999999999998</v>
      </c>
      <c r="C124" t="s">
        <v>185</v>
      </c>
      <c r="D124">
        <v>22</v>
      </c>
      <c r="E124">
        <v>10</v>
      </c>
      <c r="F124">
        <v>16</v>
      </c>
      <c r="G124">
        <v>0</v>
      </c>
      <c r="H124">
        <v>28</v>
      </c>
      <c r="I124">
        <v>10</v>
      </c>
      <c r="J124">
        <v>16</v>
      </c>
      <c r="K124">
        <v>0</v>
      </c>
      <c r="L124">
        <v>0</v>
      </c>
      <c r="M124">
        <v>0</v>
      </c>
      <c r="N124">
        <v>1500</v>
      </c>
      <c r="O124">
        <v>0</v>
      </c>
      <c r="P124">
        <v>1</v>
      </c>
      <c r="R124">
        <v>0</v>
      </c>
      <c r="T124" s="2">
        <v>0.53819444444444442</v>
      </c>
      <c r="U124">
        <v>0</v>
      </c>
      <c r="V124">
        <v>6</v>
      </c>
      <c r="W124">
        <v>0</v>
      </c>
      <c r="X124">
        <v>2</v>
      </c>
      <c r="Y124">
        <v>0</v>
      </c>
      <c r="AA124">
        <v>3</v>
      </c>
      <c r="AB124">
        <v>1</v>
      </c>
      <c r="AD124">
        <v>13</v>
      </c>
      <c r="AE124">
        <v>12</v>
      </c>
      <c r="AF124">
        <v>16</v>
      </c>
      <c r="AG124">
        <v>0</v>
      </c>
      <c r="AH124">
        <v>54</v>
      </c>
      <c r="AI124">
        <v>0</v>
      </c>
      <c r="AJ124">
        <v>1</v>
      </c>
      <c r="AK124">
        <v>2000</v>
      </c>
      <c r="AL124">
        <v>0</v>
      </c>
      <c r="AM124">
        <v>17</v>
      </c>
      <c r="AN124" s="2">
        <v>0.53819444444444442</v>
      </c>
      <c r="AO124">
        <v>0</v>
      </c>
      <c r="AP124">
        <v>28</v>
      </c>
      <c r="AQ124">
        <v>10</v>
      </c>
      <c r="AR124">
        <v>16</v>
      </c>
      <c r="AS124">
        <v>0</v>
      </c>
      <c r="AT124">
        <v>0</v>
      </c>
      <c r="AU124" s="1"/>
      <c r="AV124">
        <v>0</v>
      </c>
      <c r="AX124">
        <v>0</v>
      </c>
      <c r="AZ124">
        <v>0</v>
      </c>
      <c r="BA124">
        <v>1</v>
      </c>
      <c r="BB124">
        <v>1</v>
      </c>
      <c r="BC124">
        <v>29</v>
      </c>
      <c r="BD124">
        <v>10</v>
      </c>
      <c r="BE124">
        <v>16</v>
      </c>
      <c r="BF124">
        <v>0</v>
      </c>
      <c r="BG124" s="2">
        <v>0.5</v>
      </c>
      <c r="BH124">
        <v>0</v>
      </c>
      <c r="BI124">
        <v>30</v>
      </c>
      <c r="BJ124">
        <v>10</v>
      </c>
      <c r="BK124">
        <v>16</v>
      </c>
      <c r="BL124">
        <v>0</v>
      </c>
      <c r="BM124" s="1">
        <v>0.33333333333333331</v>
      </c>
      <c r="BN124">
        <v>0</v>
      </c>
      <c r="BP124" s="3"/>
      <c r="BQ124">
        <v>0</v>
      </c>
      <c r="BR124" s="3"/>
      <c r="BS124">
        <v>0</v>
      </c>
      <c r="BT124">
        <v>0</v>
      </c>
      <c r="BU124">
        <v>1</v>
      </c>
      <c r="BV124">
        <v>28</v>
      </c>
      <c r="BW124">
        <v>10</v>
      </c>
      <c r="BX124">
        <v>16</v>
      </c>
      <c r="BY124">
        <v>1500</v>
      </c>
      <c r="BZ124">
        <v>29</v>
      </c>
      <c r="CA124">
        <v>10</v>
      </c>
      <c r="CB124">
        <v>16</v>
      </c>
      <c r="CC124">
        <v>1350</v>
      </c>
      <c r="CD124">
        <v>30</v>
      </c>
      <c r="CE124">
        <v>10</v>
      </c>
      <c r="CF124">
        <v>16</v>
      </c>
      <c r="CG124">
        <v>1350</v>
      </c>
      <c r="CH124">
        <v>31</v>
      </c>
      <c r="CI124">
        <v>10</v>
      </c>
      <c r="CJ124">
        <v>16</v>
      </c>
      <c r="CK124">
        <v>1400</v>
      </c>
      <c r="CL124">
        <v>1</v>
      </c>
      <c r="CM124">
        <v>11</v>
      </c>
      <c r="CN124">
        <v>16</v>
      </c>
      <c r="CO124">
        <v>1500</v>
      </c>
      <c r="CP124">
        <v>2</v>
      </c>
      <c r="CQ124">
        <v>11</v>
      </c>
      <c r="CR124">
        <v>16</v>
      </c>
      <c r="CS124">
        <v>1450</v>
      </c>
      <c r="CT124">
        <v>3</v>
      </c>
      <c r="CU124">
        <v>11</v>
      </c>
      <c r="CW124">
        <v>1500</v>
      </c>
      <c r="CX124">
        <v>4</v>
      </c>
      <c r="CY124">
        <v>11</v>
      </c>
      <c r="CZ124">
        <v>16</v>
      </c>
      <c r="DA124">
        <v>1400</v>
      </c>
      <c r="DB124">
        <v>5</v>
      </c>
      <c r="DC124">
        <v>11</v>
      </c>
      <c r="DD124">
        <v>16</v>
      </c>
      <c r="DE124">
        <v>1450</v>
      </c>
      <c r="DF124">
        <v>6</v>
      </c>
      <c r="DG124">
        <v>11</v>
      </c>
      <c r="DH124">
        <v>16</v>
      </c>
      <c r="DI124">
        <v>1450</v>
      </c>
      <c r="DJ124">
        <v>7</v>
      </c>
      <c r="DK124">
        <v>11</v>
      </c>
      <c r="DL124">
        <v>16</v>
      </c>
      <c r="DM124">
        <v>1450</v>
      </c>
      <c r="DN124">
        <v>8</v>
      </c>
      <c r="DO124">
        <v>11</v>
      </c>
      <c r="DP124">
        <v>16</v>
      </c>
      <c r="DQ124">
        <v>1550</v>
      </c>
      <c r="DZ124">
        <v>1</v>
      </c>
      <c r="EA124">
        <v>28</v>
      </c>
      <c r="EB124">
        <v>10</v>
      </c>
      <c r="EC124">
        <v>16</v>
      </c>
      <c r="ED124">
        <v>0</v>
      </c>
      <c r="EE124">
        <v>65</v>
      </c>
      <c r="EF124">
        <v>2</v>
      </c>
      <c r="EG124">
        <v>6</v>
      </c>
      <c r="EH124">
        <v>1</v>
      </c>
      <c r="EM124">
        <v>0</v>
      </c>
      <c r="ES124">
        <v>0</v>
      </c>
      <c r="ET124">
        <v>0</v>
      </c>
      <c r="EV124" t="s">
        <v>189</v>
      </c>
      <c r="EW124">
        <v>11</v>
      </c>
      <c r="EX124">
        <v>1</v>
      </c>
      <c r="EY124">
        <v>17</v>
      </c>
      <c r="EZ124" s="1">
        <v>0.54166666666666663</v>
      </c>
      <c r="FA124" t="str">
        <f>VLOOKUP(Table_Neonatal5[[#This Row],[Gender]],Table_Gender2[],2,FALSE)</f>
        <v>masculin</v>
      </c>
      <c r="FB124" t="e">
        <f>VLOOKUP(Table_Neonatal5[[#This Row],[PretermBy]],Table_PretermBy7[],2,FALSE)</f>
        <v>#N/A</v>
      </c>
      <c r="FC124" t="str">
        <f>VLOOKUP(Table_Neonatal5[[#This Row],[Diagnosis1]],Table_diagnosis[],2,FALSE)</f>
        <v>Bas poids de naissance</v>
      </c>
      <c r="FD124" t="str">
        <f>VLOOKUP(Table_Neonatal5[[#This Row],[Diagnosis2]],Table_diagnosis[],2,FALSE)</f>
        <v>Infection neonatale / septicimie neonatale</v>
      </c>
      <c r="FE124" s="4" t="str">
        <f>VLOOKUP(Table_Neonatal5[[#This Row],[DischargeLoc]],Table_DischargeLoc1[],2,FALSE)</f>
        <v>Sortie/maternite</v>
      </c>
      <c r="FF124" s="4" t="str">
        <f>VLOOKUP(Table_Neonatal5[[#This Row],[AdmissionTempLow]],Table_YesNo8[],2,FALSE)</f>
        <v>Non</v>
      </c>
      <c r="FG124" s="4" t="str">
        <f>VLOOKUP(Table_Neonatal5[[#This Row],[BirthWeightLow]],Table_YesNo8[],2,FALSE)</f>
        <v>Non</v>
      </c>
      <c r="FH124" s="4" t="str">
        <f>VLOOKUP(Table_Neonatal5[[#This Row],[GestationalAgeLow]],Table_YesNo8[],2,FALSE)</f>
        <v>Non</v>
      </c>
      <c r="FI124" s="4" t="str">
        <f>VLOOKUP(Table_Neonatal5[[#This Row],[MethRx]],Table_YesNo8[],2,FALSE)</f>
        <v>Non</v>
      </c>
      <c r="FJ124" s="4" t="str">
        <f>VLOOKUP(Table_Neonatal5[[#This Row],[OxygenTherapy]],Table_YesNo8[],2,FALSE)</f>
        <v>Oui</v>
      </c>
      <c r="FK124" s="4" t="str">
        <f>VLOOKUP(Table_Neonatal5[[#This Row],[OxygenMethod]],Table_OxygenMethod6[],2,FALSE)</f>
        <v>canule nasale/mask</v>
      </c>
      <c r="FL124" s="4" t="str">
        <f>VLOOKUP(Table_Neonatal5[[#This Row],[BloodSugarLow]],Table_YesNo8[],2,FALSE)</f>
        <v>Non</v>
      </c>
      <c r="FM124" s="4" t="str">
        <f>VLOOKUP(Table_Neonatal5[[#This Row],[AdmittedFirst48]],Table_YesNo8[],2,FALSE)</f>
        <v>Non</v>
      </c>
      <c r="FN124" s="4" t="str">
        <f>VLOOKUP(Table_Neonatal5[[#This Row],[Remained2weeks]],Table_YesNo8[],2,FALSE)</f>
        <v>Oui</v>
      </c>
      <c r="FO124" s="4" t="str">
        <f>VLOOKUP(Table_Neonatal5[[#This Row],[Antibiotics]],Table_YesNo8[],2,FALSE)</f>
        <v>Oui</v>
      </c>
      <c r="FP124" s="4" t="str">
        <f>VLOOKUP(Table_Neonatal5[[#This Row],[BilirubinMeas]],Table_YesNo8[],2,FALSE)</f>
        <v>Non</v>
      </c>
      <c r="FQ124" s="4" t="str">
        <f>VLOOKUP(Table_Neonatal5[[#This Row],[Phototherapy]],Table_YesNo8[],2,FALSE)</f>
        <v>Non</v>
      </c>
      <c r="FR124" s="3">
        <f>DATE(2000+Table_Neonatal5[[#This Row],[AdmitYear]],Table_Neonatal5[[#This Row],[AdmitMonth]],Table_Neonatal5[[#This Row],[AdmitDay]])</f>
        <v>42671</v>
      </c>
    </row>
    <row r="125" spans="1:174" x14ac:dyDescent="0.25">
      <c r="A125" t="s">
        <v>349</v>
      </c>
      <c r="B125" s="1">
        <v>0.66874999999999996</v>
      </c>
      <c r="C125" t="s">
        <v>185</v>
      </c>
      <c r="D125">
        <v>20</v>
      </c>
      <c r="E125">
        <v>10</v>
      </c>
      <c r="F125">
        <v>16</v>
      </c>
      <c r="G125">
        <v>0</v>
      </c>
      <c r="H125">
        <v>20</v>
      </c>
      <c r="I125">
        <v>10</v>
      </c>
      <c r="J125">
        <v>16</v>
      </c>
      <c r="K125">
        <v>0</v>
      </c>
      <c r="L125">
        <v>1</v>
      </c>
      <c r="M125">
        <v>0</v>
      </c>
      <c r="N125">
        <v>3000</v>
      </c>
      <c r="O125">
        <v>0</v>
      </c>
      <c r="P125">
        <v>0</v>
      </c>
      <c r="R125">
        <v>0</v>
      </c>
      <c r="T125" s="2">
        <v>0.16666666666666666</v>
      </c>
      <c r="U125">
        <v>0</v>
      </c>
      <c r="V125">
        <v>0</v>
      </c>
      <c r="W125">
        <v>0</v>
      </c>
      <c r="X125">
        <v>3</v>
      </c>
      <c r="Y125">
        <v>0</v>
      </c>
      <c r="AB125">
        <v>1</v>
      </c>
      <c r="AD125">
        <v>27</v>
      </c>
      <c r="AE125">
        <v>10</v>
      </c>
      <c r="AF125">
        <v>16</v>
      </c>
      <c r="AG125">
        <v>0</v>
      </c>
      <c r="AH125">
        <v>7</v>
      </c>
      <c r="AI125">
        <v>0</v>
      </c>
      <c r="AJ125">
        <v>1</v>
      </c>
      <c r="AK125">
        <v>3000</v>
      </c>
      <c r="AL125">
        <v>0</v>
      </c>
      <c r="AM125">
        <v>17</v>
      </c>
      <c r="AN125" s="2">
        <v>0.16666666666666666</v>
      </c>
      <c r="AO125">
        <v>0</v>
      </c>
      <c r="AP125">
        <v>20</v>
      </c>
      <c r="AQ125">
        <v>10</v>
      </c>
      <c r="AR125">
        <v>16</v>
      </c>
      <c r="AS125">
        <v>0</v>
      </c>
      <c r="AT125">
        <v>0</v>
      </c>
      <c r="AU125" s="1"/>
      <c r="AV125">
        <v>0</v>
      </c>
      <c r="AX125">
        <v>0</v>
      </c>
      <c r="AZ125">
        <v>0</v>
      </c>
      <c r="BA125">
        <v>0</v>
      </c>
      <c r="BF125">
        <v>0</v>
      </c>
      <c r="BG125" s="2"/>
      <c r="BH125">
        <v>0</v>
      </c>
      <c r="BL125">
        <v>0</v>
      </c>
      <c r="BM125" s="1"/>
      <c r="BN125">
        <v>0</v>
      </c>
      <c r="BP125" s="3"/>
      <c r="BQ125">
        <v>0</v>
      </c>
      <c r="BR125" s="3"/>
      <c r="BS125">
        <v>0</v>
      </c>
      <c r="BT125">
        <v>1</v>
      </c>
      <c r="BU125">
        <v>0</v>
      </c>
      <c r="DZ125">
        <v>1</v>
      </c>
      <c r="EA125">
        <v>20</v>
      </c>
      <c r="EB125">
        <v>10</v>
      </c>
      <c r="EC125">
        <v>16</v>
      </c>
      <c r="ED125">
        <v>0</v>
      </c>
      <c r="EE125">
        <v>150</v>
      </c>
      <c r="EF125">
        <v>2</v>
      </c>
      <c r="EG125">
        <v>15</v>
      </c>
      <c r="EH125">
        <v>1</v>
      </c>
      <c r="EM125">
        <v>0</v>
      </c>
      <c r="ES125">
        <v>0</v>
      </c>
      <c r="ET125">
        <v>0</v>
      </c>
      <c r="EV125" t="s">
        <v>189</v>
      </c>
      <c r="EW125">
        <v>11</v>
      </c>
      <c r="EX125">
        <v>11</v>
      </c>
      <c r="EY125">
        <v>16</v>
      </c>
      <c r="EZ125" s="1">
        <v>0.67291666666666672</v>
      </c>
      <c r="FA125" t="str">
        <f>VLOOKUP(Table_Neonatal5[[#This Row],[Gender]],Table_Gender2[],2,FALSE)</f>
        <v>feminin</v>
      </c>
      <c r="FB125" t="e">
        <f>VLOOKUP(Table_Neonatal5[[#This Row],[PretermBy]],Table_PretermBy7[],2,FALSE)</f>
        <v>#N/A</v>
      </c>
      <c r="FC125" t="str">
        <f>VLOOKUP(Table_Neonatal5[[#This Row],[Diagnosis1]],Table_diagnosis[],2,FALSE)</f>
        <v>Infection neonatale / septicimie neonatale</v>
      </c>
      <c r="FD125" t="e">
        <f>VLOOKUP(Table_Neonatal5[[#This Row],[Diagnosis2]],Table_diagnosis[],2,FALSE)</f>
        <v>#N/A</v>
      </c>
      <c r="FE125" s="4" t="str">
        <f>VLOOKUP(Table_Neonatal5[[#This Row],[DischargeLoc]],Table_DischargeLoc1[],2,FALSE)</f>
        <v>Sortie/maternite</v>
      </c>
      <c r="FF125" s="4" t="str">
        <f>VLOOKUP(Table_Neonatal5[[#This Row],[AdmissionTempLow]],Table_YesNo8[],2,FALSE)</f>
        <v>Non</v>
      </c>
      <c r="FG125" s="4" t="str">
        <f>VLOOKUP(Table_Neonatal5[[#This Row],[BirthWeightLow]],Table_YesNo8[],2,FALSE)</f>
        <v>Non</v>
      </c>
      <c r="FH125" s="4" t="str">
        <f>VLOOKUP(Table_Neonatal5[[#This Row],[GestationalAgeLow]],Table_YesNo8[],2,FALSE)</f>
        <v>Non</v>
      </c>
      <c r="FI125" s="4" t="str">
        <f>VLOOKUP(Table_Neonatal5[[#This Row],[MethRx]],Table_YesNo8[],2,FALSE)</f>
        <v>Non</v>
      </c>
      <c r="FJ125" s="4" t="str">
        <f>VLOOKUP(Table_Neonatal5[[#This Row],[OxygenTherapy]],Table_YesNo8[],2,FALSE)</f>
        <v>Non</v>
      </c>
      <c r="FK125" s="4" t="e">
        <f>VLOOKUP(Table_Neonatal5[[#This Row],[OxygenMethod]],Table_OxygenMethod6[],2,FALSE)</f>
        <v>#N/A</v>
      </c>
      <c r="FL125" s="4" t="str">
        <f>VLOOKUP(Table_Neonatal5[[#This Row],[BloodSugarLow]],Table_YesNo8[],2,FALSE)</f>
        <v>Non</v>
      </c>
      <c r="FM125" s="4" t="str">
        <f>VLOOKUP(Table_Neonatal5[[#This Row],[AdmittedFirst48]],Table_YesNo8[],2,FALSE)</f>
        <v>Oui</v>
      </c>
      <c r="FN125" s="4" t="str">
        <f>VLOOKUP(Table_Neonatal5[[#This Row],[Remained2weeks]],Table_YesNo8[],2,FALSE)</f>
        <v>Non</v>
      </c>
      <c r="FO125" s="4" t="str">
        <f>VLOOKUP(Table_Neonatal5[[#This Row],[Antibiotics]],Table_YesNo8[],2,FALSE)</f>
        <v>Oui</v>
      </c>
      <c r="FP125" s="4" t="str">
        <f>VLOOKUP(Table_Neonatal5[[#This Row],[BilirubinMeas]],Table_YesNo8[],2,FALSE)</f>
        <v>Non</v>
      </c>
      <c r="FQ125" s="4" t="str">
        <f>VLOOKUP(Table_Neonatal5[[#This Row],[Phototherapy]],Table_YesNo8[],2,FALSE)</f>
        <v>Non</v>
      </c>
      <c r="FR125" s="3">
        <f>DATE(2000+Table_Neonatal5[[#This Row],[AdmitYear]],Table_Neonatal5[[#This Row],[AdmitMonth]],Table_Neonatal5[[#This Row],[AdmitDay]])</f>
        <v>42663</v>
      </c>
    </row>
    <row r="126" spans="1:174" x14ac:dyDescent="0.25">
      <c r="A126" t="s">
        <v>350</v>
      </c>
      <c r="B126" s="1">
        <v>0.43055555555555558</v>
      </c>
      <c r="C126" t="s">
        <v>185</v>
      </c>
      <c r="D126">
        <v>7</v>
      </c>
      <c r="E126">
        <v>3</v>
      </c>
      <c r="F126">
        <v>17</v>
      </c>
      <c r="G126">
        <v>0</v>
      </c>
      <c r="H126">
        <v>8</v>
      </c>
      <c r="I126">
        <v>3</v>
      </c>
      <c r="J126">
        <v>17</v>
      </c>
      <c r="K126">
        <v>0</v>
      </c>
      <c r="L126">
        <v>0</v>
      </c>
      <c r="M126">
        <v>0</v>
      </c>
      <c r="N126">
        <v>2600</v>
      </c>
      <c r="O126">
        <v>0</v>
      </c>
      <c r="P126">
        <v>0</v>
      </c>
      <c r="R126">
        <v>0</v>
      </c>
      <c r="T126" s="2">
        <v>0.54305555555555551</v>
      </c>
      <c r="U126">
        <v>0</v>
      </c>
      <c r="V126">
        <v>1</v>
      </c>
      <c r="W126">
        <v>0</v>
      </c>
      <c r="X126">
        <v>3</v>
      </c>
      <c r="Y126">
        <v>0</v>
      </c>
      <c r="AB126">
        <v>1</v>
      </c>
      <c r="AD126">
        <v>15</v>
      </c>
      <c r="AE126">
        <v>3</v>
      </c>
      <c r="AF126">
        <v>17</v>
      </c>
      <c r="AG126">
        <v>0</v>
      </c>
      <c r="AH126">
        <v>8</v>
      </c>
      <c r="AI126">
        <v>0</v>
      </c>
      <c r="AJ126">
        <v>1</v>
      </c>
      <c r="AK126">
        <v>2600</v>
      </c>
      <c r="AL126">
        <v>0</v>
      </c>
      <c r="AM126">
        <v>17</v>
      </c>
      <c r="AN126" s="2">
        <v>0.54305555555555551</v>
      </c>
      <c r="AO126">
        <v>0</v>
      </c>
      <c r="AP126">
        <v>8</v>
      </c>
      <c r="AQ126">
        <v>3</v>
      </c>
      <c r="AR126">
        <v>17</v>
      </c>
      <c r="AS126">
        <v>0</v>
      </c>
      <c r="AT126">
        <v>0</v>
      </c>
      <c r="AU126" s="1"/>
      <c r="AV126">
        <v>0</v>
      </c>
      <c r="AX126">
        <v>0</v>
      </c>
      <c r="AZ126">
        <v>0</v>
      </c>
      <c r="BA126">
        <v>0</v>
      </c>
      <c r="BF126">
        <v>0</v>
      </c>
      <c r="BG126" s="2"/>
      <c r="BH126">
        <v>0</v>
      </c>
      <c r="BL126">
        <v>0</v>
      </c>
      <c r="BM126" s="1"/>
      <c r="BN126">
        <v>0</v>
      </c>
      <c r="BO126">
        <v>0</v>
      </c>
      <c r="BP126" s="3"/>
      <c r="BQ126">
        <v>0</v>
      </c>
      <c r="BR126" s="3"/>
      <c r="BS126">
        <v>0</v>
      </c>
      <c r="BT126">
        <v>1</v>
      </c>
      <c r="BU126">
        <v>0</v>
      </c>
      <c r="DZ126">
        <v>1</v>
      </c>
      <c r="EA126">
        <v>8</v>
      </c>
      <c r="EB126">
        <v>2</v>
      </c>
      <c r="EC126">
        <v>17</v>
      </c>
      <c r="ED126">
        <v>0</v>
      </c>
      <c r="EE126">
        <v>130</v>
      </c>
      <c r="EF126">
        <v>2</v>
      </c>
      <c r="EG126">
        <v>13</v>
      </c>
      <c r="EH126">
        <v>1</v>
      </c>
      <c r="EM126">
        <v>0</v>
      </c>
      <c r="ES126">
        <v>0</v>
      </c>
      <c r="ET126">
        <v>0</v>
      </c>
      <c r="EV126" t="s">
        <v>189</v>
      </c>
      <c r="EW126">
        <v>4</v>
      </c>
      <c r="EX126">
        <v>4</v>
      </c>
      <c r="EY126">
        <v>17</v>
      </c>
      <c r="EZ126" s="1">
        <v>0.43472222222222223</v>
      </c>
      <c r="FA126" t="str">
        <f>VLOOKUP(Table_Neonatal5[[#This Row],[Gender]],Table_Gender2[],2,FALSE)</f>
        <v>masculin</v>
      </c>
      <c r="FB126" t="e">
        <f>VLOOKUP(Table_Neonatal5[[#This Row],[PretermBy]],Table_PretermBy7[],2,FALSE)</f>
        <v>#N/A</v>
      </c>
      <c r="FC126" t="str">
        <f>VLOOKUP(Table_Neonatal5[[#This Row],[Diagnosis1]],Table_diagnosis[],2,FALSE)</f>
        <v>Infection neonatale / septicimie neonatale</v>
      </c>
      <c r="FD126" t="e">
        <f>VLOOKUP(Table_Neonatal5[[#This Row],[Diagnosis2]],Table_diagnosis[],2,FALSE)</f>
        <v>#N/A</v>
      </c>
      <c r="FE126" s="4" t="str">
        <f>VLOOKUP(Table_Neonatal5[[#This Row],[DischargeLoc]],Table_DischargeLoc1[],2,FALSE)</f>
        <v>Sortie/maternite</v>
      </c>
      <c r="FF126" s="4" t="str">
        <f>VLOOKUP(Table_Neonatal5[[#This Row],[AdmissionTempLow]],Table_YesNo8[],2,FALSE)</f>
        <v>Non</v>
      </c>
      <c r="FG126" s="4" t="str">
        <f>VLOOKUP(Table_Neonatal5[[#This Row],[BirthWeightLow]],Table_YesNo8[],2,FALSE)</f>
        <v>Non</v>
      </c>
      <c r="FH126" s="4" t="str">
        <f>VLOOKUP(Table_Neonatal5[[#This Row],[GestationalAgeLow]],Table_YesNo8[],2,FALSE)</f>
        <v>Non</v>
      </c>
      <c r="FI126" s="4" t="str">
        <f>VLOOKUP(Table_Neonatal5[[#This Row],[MethRx]],Table_YesNo8[],2,FALSE)</f>
        <v>Non</v>
      </c>
      <c r="FJ126" s="4" t="str">
        <f>VLOOKUP(Table_Neonatal5[[#This Row],[OxygenTherapy]],Table_YesNo8[],2,FALSE)</f>
        <v>Non</v>
      </c>
      <c r="FK126" s="4" t="e">
        <f>VLOOKUP(Table_Neonatal5[[#This Row],[OxygenMethod]],Table_OxygenMethod6[],2,FALSE)</f>
        <v>#N/A</v>
      </c>
      <c r="FL126" s="4" t="str">
        <f>VLOOKUP(Table_Neonatal5[[#This Row],[BloodSugarLow]],Table_YesNo8[],2,FALSE)</f>
        <v>Non</v>
      </c>
      <c r="FM126" s="4" t="str">
        <f>VLOOKUP(Table_Neonatal5[[#This Row],[AdmittedFirst48]],Table_YesNo8[],2,FALSE)</f>
        <v>Oui</v>
      </c>
      <c r="FN126" s="4" t="str">
        <f>VLOOKUP(Table_Neonatal5[[#This Row],[Remained2weeks]],Table_YesNo8[],2,FALSE)</f>
        <v>Non</v>
      </c>
      <c r="FO126" s="4" t="str">
        <f>VLOOKUP(Table_Neonatal5[[#This Row],[Antibiotics]],Table_YesNo8[],2,FALSE)</f>
        <v>Oui</v>
      </c>
      <c r="FP126" s="4" t="str">
        <f>VLOOKUP(Table_Neonatal5[[#This Row],[BilirubinMeas]],Table_YesNo8[],2,FALSE)</f>
        <v>Non</v>
      </c>
      <c r="FQ126" s="4" t="str">
        <f>VLOOKUP(Table_Neonatal5[[#This Row],[Phototherapy]],Table_YesNo8[],2,FALSE)</f>
        <v>Non</v>
      </c>
      <c r="FR126" s="3">
        <f>DATE(2000+Table_Neonatal5[[#This Row],[AdmitYear]],Table_Neonatal5[[#This Row],[AdmitMonth]],Table_Neonatal5[[#This Row],[AdmitDay]])</f>
        <v>42802</v>
      </c>
    </row>
    <row r="127" spans="1:174" x14ac:dyDescent="0.25">
      <c r="A127" t="s">
        <v>351</v>
      </c>
      <c r="B127" s="1">
        <v>0.35694444444444445</v>
      </c>
      <c r="C127" t="s">
        <v>185</v>
      </c>
      <c r="D127">
        <v>25</v>
      </c>
      <c r="E127">
        <v>10</v>
      </c>
      <c r="F127">
        <v>16</v>
      </c>
      <c r="G127">
        <v>0</v>
      </c>
      <c r="H127">
        <v>25</v>
      </c>
      <c r="I127">
        <v>10</v>
      </c>
      <c r="J127">
        <v>16</v>
      </c>
      <c r="K127">
        <v>0</v>
      </c>
      <c r="L127">
        <v>0</v>
      </c>
      <c r="M127">
        <v>0</v>
      </c>
      <c r="N127">
        <v>1600</v>
      </c>
      <c r="O127">
        <v>0</v>
      </c>
      <c r="P127">
        <v>1</v>
      </c>
      <c r="Q127">
        <v>28</v>
      </c>
      <c r="R127">
        <v>0</v>
      </c>
      <c r="T127" s="2">
        <v>0.91666666666666663</v>
      </c>
      <c r="U127">
        <v>0</v>
      </c>
      <c r="V127">
        <v>0</v>
      </c>
      <c r="W127">
        <v>0</v>
      </c>
      <c r="X127">
        <v>1</v>
      </c>
      <c r="Y127">
        <v>0</v>
      </c>
      <c r="Z127" t="s">
        <v>3</v>
      </c>
      <c r="AA127">
        <v>4</v>
      </c>
      <c r="AB127">
        <v>0</v>
      </c>
      <c r="AD127">
        <v>29</v>
      </c>
      <c r="AE127">
        <v>10</v>
      </c>
      <c r="AF127">
        <v>16</v>
      </c>
      <c r="AG127">
        <v>0</v>
      </c>
      <c r="AH127">
        <v>1</v>
      </c>
      <c r="AI127">
        <v>0</v>
      </c>
      <c r="AJ127">
        <v>4</v>
      </c>
      <c r="AK127">
        <v>1600</v>
      </c>
      <c r="AL127">
        <v>0</v>
      </c>
      <c r="AM127">
        <v>10</v>
      </c>
      <c r="AN127" s="2">
        <v>0.91666666666666663</v>
      </c>
      <c r="AO127">
        <v>0</v>
      </c>
      <c r="AP127">
        <v>25</v>
      </c>
      <c r="AQ127">
        <v>10</v>
      </c>
      <c r="AR127">
        <v>16</v>
      </c>
      <c r="AS127">
        <v>0</v>
      </c>
      <c r="AT127">
        <v>0</v>
      </c>
      <c r="AU127" s="1"/>
      <c r="AV127">
        <v>0</v>
      </c>
      <c r="AX127">
        <v>0</v>
      </c>
      <c r="AZ127">
        <v>1</v>
      </c>
      <c r="BA127">
        <v>1</v>
      </c>
      <c r="BC127">
        <v>29</v>
      </c>
      <c r="BD127">
        <v>10</v>
      </c>
      <c r="BE127">
        <v>16</v>
      </c>
      <c r="BF127">
        <v>0</v>
      </c>
      <c r="BG127" s="2">
        <v>0</v>
      </c>
      <c r="BH127">
        <v>0</v>
      </c>
      <c r="BI127">
        <v>29</v>
      </c>
      <c r="BJ127">
        <v>10</v>
      </c>
      <c r="BK127">
        <v>16</v>
      </c>
      <c r="BL127">
        <v>0</v>
      </c>
      <c r="BM127" s="1">
        <v>0.44444444444444442</v>
      </c>
      <c r="BN127">
        <v>0</v>
      </c>
      <c r="BO127">
        <v>1</v>
      </c>
      <c r="BP127" s="3"/>
      <c r="BQ127">
        <v>0</v>
      </c>
      <c r="BR127" s="3"/>
      <c r="BS127">
        <v>0</v>
      </c>
      <c r="BT127">
        <v>1</v>
      </c>
      <c r="BU127">
        <v>0</v>
      </c>
      <c r="DZ127">
        <v>1</v>
      </c>
      <c r="EA127">
        <v>28</v>
      </c>
      <c r="EB127">
        <v>10</v>
      </c>
      <c r="EC127">
        <v>16</v>
      </c>
      <c r="ED127">
        <v>0</v>
      </c>
      <c r="EE127">
        <v>82.5</v>
      </c>
      <c r="EF127">
        <v>2</v>
      </c>
      <c r="EG127">
        <v>4.95</v>
      </c>
      <c r="EH127">
        <v>1</v>
      </c>
      <c r="EM127">
        <v>0</v>
      </c>
      <c r="ES127">
        <v>0</v>
      </c>
      <c r="ET127">
        <v>0</v>
      </c>
      <c r="EV127" t="s">
        <v>189</v>
      </c>
      <c r="EW127">
        <v>11</v>
      </c>
      <c r="EX127">
        <v>11</v>
      </c>
      <c r="EY127">
        <v>16</v>
      </c>
      <c r="EZ127" s="1">
        <v>0.36180555555555555</v>
      </c>
      <c r="FA127" t="str">
        <f>VLOOKUP(Table_Neonatal5[[#This Row],[Gender]],Table_Gender2[],2,FALSE)</f>
        <v>masculin</v>
      </c>
      <c r="FB127" t="e">
        <f>VLOOKUP(Table_Neonatal5[[#This Row],[PretermBy]],Table_PretermBy7[],2,FALSE)</f>
        <v>#N/A</v>
      </c>
      <c r="FC127" t="str">
        <f>VLOOKUP(Table_Neonatal5[[#This Row],[Diagnosis1]],Table_diagnosis[],2,FALSE)</f>
        <v>Prematurite</v>
      </c>
      <c r="FD127" t="str">
        <f>VLOOKUP(Table_Neonatal5[[#This Row],[Diagnosis2]],Table_diagnosis[],2,FALSE)</f>
        <v>Detresse respiratoire</v>
      </c>
      <c r="FE127" s="4" t="str">
        <f>VLOOKUP(Table_Neonatal5[[#This Row],[DischargeLoc]],Table_DischargeLoc1[],2,FALSE)</f>
        <v>decede</v>
      </c>
      <c r="FF127" s="4" t="str">
        <f>VLOOKUP(Table_Neonatal5[[#This Row],[AdmissionTempLow]],Table_YesNo8[],2,FALSE)</f>
        <v>Non</v>
      </c>
      <c r="FG127" s="4" t="str">
        <f>VLOOKUP(Table_Neonatal5[[#This Row],[BirthWeightLow]],Table_YesNo8[],2,FALSE)</f>
        <v>Non</v>
      </c>
      <c r="FH127" s="4" t="str">
        <f>VLOOKUP(Table_Neonatal5[[#This Row],[GestationalAgeLow]],Table_YesNo8[],2,FALSE)</f>
        <v>Non</v>
      </c>
      <c r="FI127" s="4" t="str">
        <f>VLOOKUP(Table_Neonatal5[[#This Row],[MethRx]],Table_YesNo8[],2,FALSE)</f>
        <v>Oui</v>
      </c>
      <c r="FJ127" s="4" t="str">
        <f>VLOOKUP(Table_Neonatal5[[#This Row],[OxygenTherapy]],Table_YesNo8[],2,FALSE)</f>
        <v>Oui</v>
      </c>
      <c r="FK127" s="4" t="e">
        <f>VLOOKUP(Table_Neonatal5[[#This Row],[OxygenMethod]],Table_OxygenMethod6[],2,FALSE)</f>
        <v>#N/A</v>
      </c>
      <c r="FL127" s="4" t="str">
        <f>VLOOKUP(Table_Neonatal5[[#This Row],[BloodSugarLow]],Table_YesNo8[],2,FALSE)</f>
        <v>Oui</v>
      </c>
      <c r="FM127" s="4" t="str">
        <f>VLOOKUP(Table_Neonatal5[[#This Row],[AdmittedFirst48]],Table_YesNo8[],2,FALSE)</f>
        <v>Oui</v>
      </c>
      <c r="FN127" s="4" t="str">
        <f>VLOOKUP(Table_Neonatal5[[#This Row],[Remained2weeks]],Table_YesNo8[],2,FALSE)</f>
        <v>Non</v>
      </c>
      <c r="FO127" s="4" t="str">
        <f>VLOOKUP(Table_Neonatal5[[#This Row],[Antibiotics]],Table_YesNo8[],2,FALSE)</f>
        <v>Oui</v>
      </c>
      <c r="FP127" s="4" t="str">
        <f>VLOOKUP(Table_Neonatal5[[#This Row],[BilirubinMeas]],Table_YesNo8[],2,FALSE)</f>
        <v>Non</v>
      </c>
      <c r="FQ127" s="4" t="str">
        <f>VLOOKUP(Table_Neonatal5[[#This Row],[Phototherapy]],Table_YesNo8[],2,FALSE)</f>
        <v>Non</v>
      </c>
      <c r="FR127" s="3">
        <f>DATE(2000+Table_Neonatal5[[#This Row],[AdmitYear]],Table_Neonatal5[[#This Row],[AdmitMonth]],Table_Neonatal5[[#This Row],[AdmitDay]])</f>
        <v>42668</v>
      </c>
    </row>
    <row r="128" spans="1:174" x14ac:dyDescent="0.25">
      <c r="A128" t="s">
        <v>352</v>
      </c>
      <c r="B128" s="1">
        <v>0.44097222222222221</v>
      </c>
      <c r="C128" t="s">
        <v>185</v>
      </c>
      <c r="D128">
        <v>5</v>
      </c>
      <c r="E128">
        <v>1</v>
      </c>
      <c r="F128">
        <v>17</v>
      </c>
      <c r="G128">
        <v>0</v>
      </c>
      <c r="H128">
        <v>1</v>
      </c>
      <c r="I128">
        <v>2</v>
      </c>
      <c r="J128">
        <v>17</v>
      </c>
      <c r="K128">
        <v>0</v>
      </c>
      <c r="L128">
        <v>1</v>
      </c>
      <c r="M128">
        <v>0</v>
      </c>
      <c r="N128">
        <v>2200</v>
      </c>
      <c r="O128">
        <v>0</v>
      </c>
      <c r="P128">
        <v>0</v>
      </c>
      <c r="R128">
        <v>0</v>
      </c>
      <c r="T128" s="2">
        <v>0.53472222222222221</v>
      </c>
      <c r="U128">
        <v>0</v>
      </c>
      <c r="V128">
        <v>27</v>
      </c>
      <c r="W128">
        <v>0</v>
      </c>
      <c r="X128">
        <v>3</v>
      </c>
      <c r="Y128">
        <v>0</v>
      </c>
      <c r="AB128">
        <v>0</v>
      </c>
      <c r="AD128">
        <v>9</v>
      </c>
      <c r="AE128">
        <v>2</v>
      </c>
      <c r="AF128">
        <v>17</v>
      </c>
      <c r="AG128">
        <v>0</v>
      </c>
      <c r="AH128">
        <v>35</v>
      </c>
      <c r="AI128">
        <v>0</v>
      </c>
      <c r="AJ128">
        <v>1</v>
      </c>
      <c r="AK128">
        <v>3300</v>
      </c>
      <c r="AL128">
        <v>0</v>
      </c>
      <c r="AM128">
        <v>16</v>
      </c>
      <c r="AN128" s="2">
        <v>0.53472222222222221</v>
      </c>
      <c r="AO128">
        <v>0</v>
      </c>
      <c r="AP128">
        <v>1</v>
      </c>
      <c r="AQ128">
        <v>2</v>
      </c>
      <c r="AR128">
        <v>17</v>
      </c>
      <c r="AS128">
        <v>0</v>
      </c>
      <c r="AT128">
        <v>0</v>
      </c>
      <c r="AU128" s="1"/>
      <c r="AV128">
        <v>0</v>
      </c>
      <c r="AX128">
        <v>0</v>
      </c>
      <c r="AZ128">
        <v>0</v>
      </c>
      <c r="BA128">
        <v>0</v>
      </c>
      <c r="BF128">
        <v>0</v>
      </c>
      <c r="BG128" s="2"/>
      <c r="BH128">
        <v>0</v>
      </c>
      <c r="BL128">
        <v>0</v>
      </c>
      <c r="BM128" s="1"/>
      <c r="BN128">
        <v>0</v>
      </c>
      <c r="BP128" s="3"/>
      <c r="BQ128">
        <v>0</v>
      </c>
      <c r="BR128" s="3"/>
      <c r="BS128">
        <v>0</v>
      </c>
      <c r="BT128">
        <v>0</v>
      </c>
      <c r="BU128">
        <v>0</v>
      </c>
      <c r="DZ128">
        <v>1</v>
      </c>
      <c r="EA128">
        <v>1</v>
      </c>
      <c r="EB128">
        <v>2</v>
      </c>
      <c r="EC128">
        <v>17</v>
      </c>
      <c r="ED128">
        <v>0</v>
      </c>
      <c r="EE128">
        <v>145</v>
      </c>
      <c r="EF128">
        <v>2</v>
      </c>
      <c r="EG128">
        <v>14</v>
      </c>
      <c r="EM128">
        <v>0</v>
      </c>
      <c r="ES128">
        <v>0</v>
      </c>
      <c r="ET128">
        <v>0</v>
      </c>
      <c r="EV128" t="s">
        <v>189</v>
      </c>
      <c r="EW128">
        <v>27</v>
      </c>
      <c r="EX128">
        <v>3</v>
      </c>
      <c r="EY128">
        <v>17</v>
      </c>
      <c r="EZ128" s="1">
        <v>0.44583333333333336</v>
      </c>
      <c r="FA128" t="str">
        <f>VLOOKUP(Table_Neonatal5[[#This Row],[Gender]],Table_Gender2[],2,FALSE)</f>
        <v>feminin</v>
      </c>
      <c r="FB128" t="e">
        <f>VLOOKUP(Table_Neonatal5[[#This Row],[PretermBy]],Table_PretermBy7[],2,FALSE)</f>
        <v>#N/A</v>
      </c>
      <c r="FC128" t="str">
        <f>VLOOKUP(Table_Neonatal5[[#This Row],[Diagnosis1]],Table_diagnosis[],2,FALSE)</f>
        <v>Infection neonatale / septicimie neonatale</v>
      </c>
      <c r="FD128" t="e">
        <f>VLOOKUP(Table_Neonatal5[[#This Row],[Diagnosis2]],Table_diagnosis[],2,FALSE)</f>
        <v>#N/A</v>
      </c>
      <c r="FE128" s="4" t="str">
        <f>VLOOKUP(Table_Neonatal5[[#This Row],[DischargeLoc]],Table_DischargeLoc1[],2,FALSE)</f>
        <v>Sortie/maternite</v>
      </c>
      <c r="FF128" s="4" t="str">
        <f>VLOOKUP(Table_Neonatal5[[#This Row],[AdmissionTempLow]],Table_YesNo8[],2,FALSE)</f>
        <v>Non</v>
      </c>
      <c r="FG128" s="4" t="str">
        <f>VLOOKUP(Table_Neonatal5[[#This Row],[BirthWeightLow]],Table_YesNo8[],2,FALSE)</f>
        <v>Non</v>
      </c>
      <c r="FH128" s="4" t="str">
        <f>VLOOKUP(Table_Neonatal5[[#This Row],[GestationalAgeLow]],Table_YesNo8[],2,FALSE)</f>
        <v>Non</v>
      </c>
      <c r="FI128" s="4" t="str">
        <f>VLOOKUP(Table_Neonatal5[[#This Row],[MethRx]],Table_YesNo8[],2,FALSE)</f>
        <v>Non</v>
      </c>
      <c r="FJ128" s="4" t="str">
        <f>VLOOKUP(Table_Neonatal5[[#This Row],[OxygenTherapy]],Table_YesNo8[],2,FALSE)</f>
        <v>Non</v>
      </c>
      <c r="FK128" s="4" t="e">
        <f>VLOOKUP(Table_Neonatal5[[#This Row],[OxygenMethod]],Table_OxygenMethod6[],2,FALSE)</f>
        <v>#N/A</v>
      </c>
      <c r="FL128" s="4" t="str">
        <f>VLOOKUP(Table_Neonatal5[[#This Row],[BloodSugarLow]],Table_YesNo8[],2,FALSE)</f>
        <v>Non</v>
      </c>
      <c r="FM128" s="4" t="str">
        <f>VLOOKUP(Table_Neonatal5[[#This Row],[AdmittedFirst48]],Table_YesNo8[],2,FALSE)</f>
        <v>Non</v>
      </c>
      <c r="FN128" s="4" t="str">
        <f>VLOOKUP(Table_Neonatal5[[#This Row],[Remained2weeks]],Table_YesNo8[],2,FALSE)</f>
        <v>Non</v>
      </c>
      <c r="FO128" s="4" t="str">
        <f>VLOOKUP(Table_Neonatal5[[#This Row],[Antibiotics]],Table_YesNo8[],2,FALSE)</f>
        <v>Oui</v>
      </c>
      <c r="FP128" s="4" t="str">
        <f>VLOOKUP(Table_Neonatal5[[#This Row],[BilirubinMeas]],Table_YesNo8[],2,FALSE)</f>
        <v>Non</v>
      </c>
      <c r="FQ128" s="4" t="str">
        <f>VLOOKUP(Table_Neonatal5[[#This Row],[Phototherapy]],Table_YesNo8[],2,FALSE)</f>
        <v>Non</v>
      </c>
      <c r="FR128" s="3">
        <f>DATE(2000+Table_Neonatal5[[#This Row],[AdmitYear]],Table_Neonatal5[[#This Row],[AdmitMonth]],Table_Neonatal5[[#This Row],[AdmitDay]])</f>
        <v>42767</v>
      </c>
    </row>
    <row r="129" spans="1:174" x14ac:dyDescent="0.25">
      <c r="A129" t="s">
        <v>353</v>
      </c>
      <c r="B129" s="1">
        <v>0.51597222222222228</v>
      </c>
      <c r="C129" t="s">
        <v>185</v>
      </c>
      <c r="D129">
        <v>11</v>
      </c>
      <c r="E129">
        <v>3</v>
      </c>
      <c r="F129">
        <v>17</v>
      </c>
      <c r="G129">
        <v>0</v>
      </c>
      <c r="H129">
        <v>22</v>
      </c>
      <c r="I129">
        <v>3</v>
      </c>
      <c r="J129">
        <v>17</v>
      </c>
      <c r="K129">
        <v>0</v>
      </c>
      <c r="L129">
        <v>1</v>
      </c>
      <c r="M129">
        <v>0</v>
      </c>
      <c r="O129">
        <v>1</v>
      </c>
      <c r="P129">
        <v>0</v>
      </c>
      <c r="R129">
        <v>0</v>
      </c>
      <c r="T129" s="2">
        <v>0.45</v>
      </c>
      <c r="U129">
        <v>0</v>
      </c>
      <c r="V129">
        <v>11</v>
      </c>
      <c r="W129">
        <v>0</v>
      </c>
      <c r="X129">
        <v>3</v>
      </c>
      <c r="Y129">
        <v>0</v>
      </c>
      <c r="Z129" t="s">
        <v>354</v>
      </c>
      <c r="AB129">
        <v>0</v>
      </c>
      <c r="AD129">
        <v>29</v>
      </c>
      <c r="AE129">
        <v>3</v>
      </c>
      <c r="AF129">
        <v>17</v>
      </c>
      <c r="AG129">
        <v>0</v>
      </c>
      <c r="AH129">
        <v>18</v>
      </c>
      <c r="AI129">
        <v>0</v>
      </c>
      <c r="AJ129">
        <v>1</v>
      </c>
      <c r="AK129">
        <v>3050</v>
      </c>
      <c r="AL129">
        <v>0</v>
      </c>
      <c r="AM129">
        <v>15</v>
      </c>
      <c r="AN129" s="2">
        <v>0.45</v>
      </c>
      <c r="AO129">
        <v>0</v>
      </c>
      <c r="AP129">
        <v>22</v>
      </c>
      <c r="AQ129">
        <v>3</v>
      </c>
      <c r="AR129">
        <v>17</v>
      </c>
      <c r="AS129">
        <v>0</v>
      </c>
      <c r="AT129">
        <v>0</v>
      </c>
      <c r="AU129" s="1"/>
      <c r="AV129">
        <v>0</v>
      </c>
      <c r="AX129">
        <v>0</v>
      </c>
      <c r="AZ129">
        <v>0</v>
      </c>
      <c r="BA129">
        <v>0</v>
      </c>
      <c r="BF129">
        <v>0</v>
      </c>
      <c r="BG129" s="2"/>
      <c r="BH129">
        <v>0</v>
      </c>
      <c r="BL129">
        <v>0</v>
      </c>
      <c r="BM129" s="1"/>
      <c r="BN129">
        <v>0</v>
      </c>
      <c r="BO129">
        <v>0</v>
      </c>
      <c r="BP129" s="3"/>
      <c r="BQ129">
        <v>0</v>
      </c>
      <c r="BR129" s="3"/>
      <c r="BS129">
        <v>0</v>
      </c>
      <c r="BT129">
        <v>0</v>
      </c>
      <c r="BU129">
        <v>0</v>
      </c>
      <c r="DZ129">
        <v>1</v>
      </c>
      <c r="EA129">
        <v>22</v>
      </c>
      <c r="EB129">
        <v>3</v>
      </c>
      <c r="EC129">
        <v>17</v>
      </c>
      <c r="ED129">
        <v>0</v>
      </c>
      <c r="EE129">
        <v>125</v>
      </c>
      <c r="EF129">
        <v>2</v>
      </c>
      <c r="EG129">
        <v>12.5</v>
      </c>
      <c r="EH129">
        <v>1</v>
      </c>
      <c r="EM129">
        <v>0</v>
      </c>
      <c r="ES129">
        <v>0</v>
      </c>
      <c r="ET129">
        <v>0</v>
      </c>
      <c r="EV129" t="s">
        <v>189</v>
      </c>
      <c r="EW129">
        <v>4</v>
      </c>
      <c r="EX129">
        <v>4</v>
      </c>
      <c r="EY129">
        <v>17</v>
      </c>
      <c r="EZ129" s="1">
        <v>0.52013888888888893</v>
      </c>
      <c r="FA129" t="str">
        <f>VLOOKUP(Table_Neonatal5[[#This Row],[Gender]],Table_Gender2[],2,FALSE)</f>
        <v>feminin</v>
      </c>
      <c r="FB129" t="e">
        <f>VLOOKUP(Table_Neonatal5[[#This Row],[PretermBy]],Table_PretermBy7[],2,FALSE)</f>
        <v>#N/A</v>
      </c>
      <c r="FC129" t="str">
        <f>VLOOKUP(Table_Neonatal5[[#This Row],[Diagnosis1]],Table_diagnosis[],2,FALSE)</f>
        <v>Infection neonatale / septicimie neonatale</v>
      </c>
      <c r="FD129" t="e">
        <f>VLOOKUP(Table_Neonatal5[[#This Row],[Diagnosis2]],Table_diagnosis[],2,FALSE)</f>
        <v>#N/A</v>
      </c>
      <c r="FE129" s="4" t="str">
        <f>VLOOKUP(Table_Neonatal5[[#This Row],[DischargeLoc]],Table_DischargeLoc1[],2,FALSE)</f>
        <v>Sortie/maternite</v>
      </c>
      <c r="FF129" s="4" t="str">
        <f>VLOOKUP(Table_Neonatal5[[#This Row],[AdmissionTempLow]],Table_YesNo8[],2,FALSE)</f>
        <v>Non</v>
      </c>
      <c r="FG129" s="4" t="str">
        <f>VLOOKUP(Table_Neonatal5[[#This Row],[BirthWeightLow]],Table_YesNo8[],2,FALSE)</f>
        <v>Non</v>
      </c>
      <c r="FH129" s="4" t="str">
        <f>VLOOKUP(Table_Neonatal5[[#This Row],[GestationalAgeLow]],Table_YesNo8[],2,FALSE)</f>
        <v>Non</v>
      </c>
      <c r="FI129" s="4" t="str">
        <f>VLOOKUP(Table_Neonatal5[[#This Row],[MethRx]],Table_YesNo8[],2,FALSE)</f>
        <v>Non</v>
      </c>
      <c r="FJ129" s="4" t="str">
        <f>VLOOKUP(Table_Neonatal5[[#This Row],[OxygenTherapy]],Table_YesNo8[],2,FALSE)</f>
        <v>Non</v>
      </c>
      <c r="FK129" s="4" t="e">
        <f>VLOOKUP(Table_Neonatal5[[#This Row],[OxygenMethod]],Table_OxygenMethod6[],2,FALSE)</f>
        <v>#N/A</v>
      </c>
      <c r="FL129" s="4" t="str">
        <f>VLOOKUP(Table_Neonatal5[[#This Row],[BloodSugarLow]],Table_YesNo8[],2,FALSE)</f>
        <v>Non</v>
      </c>
      <c r="FM129" s="4" t="str">
        <f>VLOOKUP(Table_Neonatal5[[#This Row],[AdmittedFirst48]],Table_YesNo8[],2,FALSE)</f>
        <v>Non</v>
      </c>
      <c r="FN129" s="4" t="str">
        <f>VLOOKUP(Table_Neonatal5[[#This Row],[Remained2weeks]],Table_YesNo8[],2,FALSE)</f>
        <v>Non</v>
      </c>
      <c r="FO129" s="4" t="str">
        <f>VLOOKUP(Table_Neonatal5[[#This Row],[Antibiotics]],Table_YesNo8[],2,FALSE)</f>
        <v>Oui</v>
      </c>
      <c r="FP129" s="4" t="str">
        <f>VLOOKUP(Table_Neonatal5[[#This Row],[BilirubinMeas]],Table_YesNo8[],2,FALSE)</f>
        <v>Non</v>
      </c>
      <c r="FQ129" s="4" t="str">
        <f>VLOOKUP(Table_Neonatal5[[#This Row],[Phototherapy]],Table_YesNo8[],2,FALSE)</f>
        <v>Non</v>
      </c>
      <c r="FR129" s="3">
        <f>DATE(2000+Table_Neonatal5[[#This Row],[AdmitYear]],Table_Neonatal5[[#This Row],[AdmitMonth]],Table_Neonatal5[[#This Row],[AdmitDay]])</f>
        <v>42816</v>
      </c>
    </row>
    <row r="130" spans="1:174" x14ac:dyDescent="0.25">
      <c r="A130" t="s">
        <v>355</v>
      </c>
      <c r="B130" s="1">
        <v>0.34513888888888888</v>
      </c>
      <c r="C130" t="s">
        <v>185</v>
      </c>
      <c r="D130">
        <v>27</v>
      </c>
      <c r="E130">
        <v>12</v>
      </c>
      <c r="F130">
        <v>16</v>
      </c>
      <c r="G130">
        <v>0</v>
      </c>
      <c r="H130">
        <v>27</v>
      </c>
      <c r="I130">
        <v>12</v>
      </c>
      <c r="J130">
        <v>16</v>
      </c>
      <c r="K130">
        <v>0</v>
      </c>
      <c r="L130">
        <v>0</v>
      </c>
      <c r="M130">
        <v>0</v>
      </c>
      <c r="N130">
        <v>3100</v>
      </c>
      <c r="O130">
        <v>0</v>
      </c>
      <c r="P130">
        <v>0</v>
      </c>
      <c r="R130">
        <v>0</v>
      </c>
      <c r="T130" s="2">
        <v>0.4375</v>
      </c>
      <c r="U130">
        <v>0</v>
      </c>
      <c r="V130">
        <v>0</v>
      </c>
      <c r="W130">
        <v>0</v>
      </c>
      <c r="X130">
        <v>8</v>
      </c>
      <c r="Y130">
        <v>0</v>
      </c>
      <c r="AA130">
        <v>3</v>
      </c>
      <c r="AB130">
        <v>0</v>
      </c>
      <c r="AD130">
        <v>30</v>
      </c>
      <c r="AE130">
        <v>12</v>
      </c>
      <c r="AF130">
        <v>16</v>
      </c>
      <c r="AG130">
        <v>0</v>
      </c>
      <c r="AH130">
        <v>3</v>
      </c>
      <c r="AI130">
        <v>0</v>
      </c>
      <c r="AJ130">
        <v>4</v>
      </c>
      <c r="AK130">
        <v>3100</v>
      </c>
      <c r="AL130">
        <v>0</v>
      </c>
      <c r="AM130">
        <v>19</v>
      </c>
      <c r="AN130" s="2">
        <v>0.4375</v>
      </c>
      <c r="AO130">
        <v>0</v>
      </c>
      <c r="AP130">
        <v>27</v>
      </c>
      <c r="AQ130">
        <v>12</v>
      </c>
      <c r="AR130">
        <v>16</v>
      </c>
      <c r="AS130">
        <v>0</v>
      </c>
      <c r="AT130">
        <v>0</v>
      </c>
      <c r="AU130" s="1"/>
      <c r="AV130">
        <v>0</v>
      </c>
      <c r="AX130">
        <v>0</v>
      </c>
      <c r="AZ130">
        <v>0</v>
      </c>
      <c r="BA130">
        <v>1</v>
      </c>
      <c r="BB130">
        <v>1</v>
      </c>
      <c r="BC130">
        <v>27</v>
      </c>
      <c r="BD130">
        <v>12</v>
      </c>
      <c r="BE130">
        <v>16</v>
      </c>
      <c r="BF130">
        <v>0</v>
      </c>
      <c r="BG130" s="2">
        <v>0.45833333333333331</v>
      </c>
      <c r="BH130">
        <v>0</v>
      </c>
      <c r="BI130">
        <v>29</v>
      </c>
      <c r="BJ130">
        <v>12</v>
      </c>
      <c r="BK130">
        <v>16</v>
      </c>
      <c r="BL130">
        <v>0</v>
      </c>
      <c r="BM130" s="1">
        <v>0.83333333333333337</v>
      </c>
      <c r="BN130">
        <v>0</v>
      </c>
      <c r="BP130" s="3"/>
      <c r="BQ130">
        <v>0</v>
      </c>
      <c r="BR130" s="3"/>
      <c r="BS130">
        <v>0</v>
      </c>
      <c r="BT130">
        <v>1</v>
      </c>
      <c r="BU130">
        <v>0</v>
      </c>
      <c r="DZ130">
        <v>1</v>
      </c>
      <c r="EA130">
        <v>27</v>
      </c>
      <c r="EB130">
        <v>12</v>
      </c>
      <c r="EC130">
        <v>16</v>
      </c>
      <c r="ED130">
        <v>0</v>
      </c>
      <c r="EE130">
        <v>155</v>
      </c>
      <c r="EF130">
        <v>2</v>
      </c>
      <c r="EG130">
        <v>15.5</v>
      </c>
      <c r="EH130">
        <v>1</v>
      </c>
      <c r="EM130">
        <v>0</v>
      </c>
      <c r="ES130">
        <v>0</v>
      </c>
      <c r="ET130">
        <v>0</v>
      </c>
      <c r="EV130" t="s">
        <v>189</v>
      </c>
      <c r="EW130">
        <v>11</v>
      </c>
      <c r="EX130">
        <v>1</v>
      </c>
      <c r="EY130">
        <v>17</v>
      </c>
      <c r="EZ130" s="1">
        <v>0.34930555555555554</v>
      </c>
      <c r="FA130" t="str">
        <f>VLOOKUP(Table_Neonatal5[[#This Row],[Gender]],Table_Gender2[],2,FALSE)</f>
        <v>masculin</v>
      </c>
      <c r="FB130" t="e">
        <f>VLOOKUP(Table_Neonatal5[[#This Row],[PretermBy]],Table_PretermBy7[],2,FALSE)</f>
        <v>#N/A</v>
      </c>
      <c r="FC130" t="str">
        <f>VLOOKUP(Table_Neonatal5[[#This Row],[Diagnosis1]],Table_diagnosis[],2,FALSE)</f>
        <v>Asphyxia a la naissance / APGAR bas / HIE</v>
      </c>
      <c r="FD130" t="str">
        <f>VLOOKUP(Table_Neonatal5[[#This Row],[Diagnosis2]],Table_diagnosis[],2,FALSE)</f>
        <v>Infection neonatale / septicimie neonatale</v>
      </c>
      <c r="FE130" s="4" t="str">
        <f>VLOOKUP(Table_Neonatal5[[#This Row],[DischargeLoc]],Table_DischargeLoc1[],2,FALSE)</f>
        <v>decede</v>
      </c>
      <c r="FF130" s="4" t="str">
        <f>VLOOKUP(Table_Neonatal5[[#This Row],[AdmissionTempLow]],Table_YesNo8[],2,FALSE)</f>
        <v>Non</v>
      </c>
      <c r="FG130" s="4" t="str">
        <f>VLOOKUP(Table_Neonatal5[[#This Row],[BirthWeightLow]],Table_YesNo8[],2,FALSE)</f>
        <v>Non</v>
      </c>
      <c r="FH130" s="4" t="str">
        <f>VLOOKUP(Table_Neonatal5[[#This Row],[GestationalAgeLow]],Table_YesNo8[],2,FALSE)</f>
        <v>Non</v>
      </c>
      <c r="FI130" s="4" t="str">
        <f>VLOOKUP(Table_Neonatal5[[#This Row],[MethRx]],Table_YesNo8[],2,FALSE)</f>
        <v>Non</v>
      </c>
      <c r="FJ130" s="4" t="str">
        <f>VLOOKUP(Table_Neonatal5[[#This Row],[OxygenTherapy]],Table_YesNo8[],2,FALSE)</f>
        <v>Oui</v>
      </c>
      <c r="FK130" s="4" t="str">
        <f>VLOOKUP(Table_Neonatal5[[#This Row],[OxygenMethod]],Table_OxygenMethod6[],2,FALSE)</f>
        <v>canule nasale/mask</v>
      </c>
      <c r="FL130" s="4" t="str">
        <f>VLOOKUP(Table_Neonatal5[[#This Row],[BloodSugarLow]],Table_YesNo8[],2,FALSE)</f>
        <v>Non</v>
      </c>
      <c r="FM130" s="4" t="str">
        <f>VLOOKUP(Table_Neonatal5[[#This Row],[AdmittedFirst48]],Table_YesNo8[],2,FALSE)</f>
        <v>Oui</v>
      </c>
      <c r="FN130" s="4" t="str">
        <f>VLOOKUP(Table_Neonatal5[[#This Row],[Remained2weeks]],Table_YesNo8[],2,FALSE)</f>
        <v>Non</v>
      </c>
      <c r="FO130" s="4" t="str">
        <f>VLOOKUP(Table_Neonatal5[[#This Row],[Antibiotics]],Table_YesNo8[],2,FALSE)</f>
        <v>Oui</v>
      </c>
      <c r="FP130" s="4" t="str">
        <f>VLOOKUP(Table_Neonatal5[[#This Row],[BilirubinMeas]],Table_YesNo8[],2,FALSE)</f>
        <v>Non</v>
      </c>
      <c r="FQ130" s="4" t="str">
        <f>VLOOKUP(Table_Neonatal5[[#This Row],[Phototherapy]],Table_YesNo8[],2,FALSE)</f>
        <v>Non</v>
      </c>
      <c r="FR130" s="3">
        <f>DATE(2000+Table_Neonatal5[[#This Row],[AdmitYear]],Table_Neonatal5[[#This Row],[AdmitMonth]],Table_Neonatal5[[#This Row],[AdmitDay]])</f>
        <v>42731</v>
      </c>
    </row>
    <row r="131" spans="1:174" x14ac:dyDescent="0.25">
      <c r="A131" t="s">
        <v>356</v>
      </c>
      <c r="B131" s="1">
        <v>0.40416666666666667</v>
      </c>
      <c r="C131" t="s">
        <v>185</v>
      </c>
      <c r="D131">
        <v>26</v>
      </c>
      <c r="E131">
        <v>10</v>
      </c>
      <c r="F131">
        <v>16</v>
      </c>
      <c r="G131">
        <v>0</v>
      </c>
      <c r="H131">
        <v>26</v>
      </c>
      <c r="I131">
        <v>10</v>
      </c>
      <c r="J131">
        <v>16</v>
      </c>
      <c r="K131">
        <v>0</v>
      </c>
      <c r="L131">
        <v>1</v>
      </c>
      <c r="M131">
        <v>0</v>
      </c>
      <c r="N131">
        <v>2800</v>
      </c>
      <c r="O131">
        <v>0</v>
      </c>
      <c r="P131">
        <v>0</v>
      </c>
      <c r="R131">
        <v>0</v>
      </c>
      <c r="T131" s="2">
        <v>0.82291666666666663</v>
      </c>
      <c r="U131">
        <v>0</v>
      </c>
      <c r="V131">
        <v>0</v>
      </c>
      <c r="W131">
        <v>0</v>
      </c>
      <c r="X131">
        <v>4</v>
      </c>
      <c r="Y131">
        <v>0</v>
      </c>
      <c r="AB131">
        <v>0</v>
      </c>
      <c r="AD131">
        <v>2</v>
      </c>
      <c r="AE131">
        <v>11</v>
      </c>
      <c r="AF131">
        <v>16</v>
      </c>
      <c r="AG131">
        <v>0</v>
      </c>
      <c r="AH131">
        <v>7</v>
      </c>
      <c r="AI131">
        <v>0</v>
      </c>
      <c r="AJ131">
        <v>1</v>
      </c>
      <c r="AK131">
        <v>2900</v>
      </c>
      <c r="AL131">
        <v>0</v>
      </c>
      <c r="AM131">
        <v>17</v>
      </c>
      <c r="AN131" s="2">
        <v>0.82291666666666663</v>
      </c>
      <c r="AO131">
        <v>0</v>
      </c>
      <c r="AP131">
        <v>26</v>
      </c>
      <c r="AQ131">
        <v>10</v>
      </c>
      <c r="AR131">
        <v>16</v>
      </c>
      <c r="AS131">
        <v>0</v>
      </c>
      <c r="AT131">
        <v>0</v>
      </c>
      <c r="AU131" s="1"/>
      <c r="AV131">
        <v>0</v>
      </c>
      <c r="AX131">
        <v>0</v>
      </c>
      <c r="AZ131">
        <v>0</v>
      </c>
      <c r="BA131">
        <v>1</v>
      </c>
      <c r="BB131">
        <v>2</v>
      </c>
      <c r="BC131">
        <v>26</v>
      </c>
      <c r="BD131">
        <v>10</v>
      </c>
      <c r="BE131">
        <v>16</v>
      </c>
      <c r="BF131">
        <v>0</v>
      </c>
      <c r="BG131" s="2">
        <v>0.875</v>
      </c>
      <c r="BH131">
        <v>0</v>
      </c>
      <c r="BI131">
        <v>27</v>
      </c>
      <c r="BJ131">
        <v>10</v>
      </c>
      <c r="BK131">
        <v>16</v>
      </c>
      <c r="BL131">
        <v>0</v>
      </c>
      <c r="BM131" s="1">
        <v>0.25</v>
      </c>
      <c r="BN131">
        <v>0</v>
      </c>
      <c r="BP131" s="3"/>
      <c r="BQ131">
        <v>0</v>
      </c>
      <c r="BR131" s="3"/>
      <c r="BS131">
        <v>0</v>
      </c>
      <c r="BT131">
        <v>1</v>
      </c>
      <c r="BU131">
        <v>0</v>
      </c>
      <c r="DZ131">
        <v>1</v>
      </c>
      <c r="EA131">
        <v>26</v>
      </c>
      <c r="EB131">
        <v>10</v>
      </c>
      <c r="EC131">
        <v>16</v>
      </c>
      <c r="ED131">
        <v>0</v>
      </c>
      <c r="EE131">
        <v>140</v>
      </c>
      <c r="EF131">
        <v>2</v>
      </c>
      <c r="EG131">
        <v>14</v>
      </c>
      <c r="EH131">
        <v>1</v>
      </c>
      <c r="EM131">
        <v>0</v>
      </c>
      <c r="ES131">
        <v>0</v>
      </c>
      <c r="ET131">
        <v>0</v>
      </c>
      <c r="EV131" t="s">
        <v>189</v>
      </c>
      <c r="EW131">
        <v>12</v>
      </c>
      <c r="EX131">
        <v>12</v>
      </c>
      <c r="EY131">
        <v>16</v>
      </c>
      <c r="EZ131" s="1">
        <v>0.40972222222222221</v>
      </c>
      <c r="FA131" t="str">
        <f>VLOOKUP(Table_Neonatal5[[#This Row],[Gender]],Table_Gender2[],2,FALSE)</f>
        <v>feminin</v>
      </c>
      <c r="FB131" t="e">
        <f>VLOOKUP(Table_Neonatal5[[#This Row],[PretermBy]],Table_PretermBy7[],2,FALSE)</f>
        <v>#N/A</v>
      </c>
      <c r="FC131" t="str">
        <f>VLOOKUP(Table_Neonatal5[[#This Row],[Diagnosis1]],Table_diagnosis[],2,FALSE)</f>
        <v>Detresse respiratoire</v>
      </c>
      <c r="FD131" t="e">
        <f>VLOOKUP(Table_Neonatal5[[#This Row],[Diagnosis2]],Table_diagnosis[],2,FALSE)</f>
        <v>#N/A</v>
      </c>
      <c r="FE131" s="4" t="str">
        <f>VLOOKUP(Table_Neonatal5[[#This Row],[DischargeLoc]],Table_DischargeLoc1[],2,FALSE)</f>
        <v>Sortie/maternite</v>
      </c>
      <c r="FF131" s="4" t="str">
        <f>VLOOKUP(Table_Neonatal5[[#This Row],[AdmissionTempLow]],Table_YesNo8[],2,FALSE)</f>
        <v>Non</v>
      </c>
      <c r="FG131" s="4" t="str">
        <f>VLOOKUP(Table_Neonatal5[[#This Row],[BirthWeightLow]],Table_YesNo8[],2,FALSE)</f>
        <v>Non</v>
      </c>
      <c r="FH131" s="4" t="str">
        <f>VLOOKUP(Table_Neonatal5[[#This Row],[GestationalAgeLow]],Table_YesNo8[],2,FALSE)</f>
        <v>Non</v>
      </c>
      <c r="FI131" s="4" t="str">
        <f>VLOOKUP(Table_Neonatal5[[#This Row],[MethRx]],Table_YesNo8[],2,FALSE)</f>
        <v>Non</v>
      </c>
      <c r="FJ131" s="4" t="str">
        <f>VLOOKUP(Table_Neonatal5[[#This Row],[OxygenTherapy]],Table_YesNo8[],2,FALSE)</f>
        <v>Oui</v>
      </c>
      <c r="FK131" s="4" t="str">
        <f>VLOOKUP(Table_Neonatal5[[#This Row],[OxygenMethod]],Table_OxygenMethod6[],2,FALSE)</f>
        <v>CPAP</v>
      </c>
      <c r="FL131" s="4" t="str">
        <f>VLOOKUP(Table_Neonatal5[[#This Row],[BloodSugarLow]],Table_YesNo8[],2,FALSE)</f>
        <v>Non</v>
      </c>
      <c r="FM131" s="4" t="str">
        <f>VLOOKUP(Table_Neonatal5[[#This Row],[AdmittedFirst48]],Table_YesNo8[],2,FALSE)</f>
        <v>Oui</v>
      </c>
      <c r="FN131" s="4" t="str">
        <f>VLOOKUP(Table_Neonatal5[[#This Row],[Remained2weeks]],Table_YesNo8[],2,FALSE)</f>
        <v>Non</v>
      </c>
      <c r="FO131" s="4" t="str">
        <f>VLOOKUP(Table_Neonatal5[[#This Row],[Antibiotics]],Table_YesNo8[],2,FALSE)</f>
        <v>Oui</v>
      </c>
      <c r="FP131" s="4" t="str">
        <f>VLOOKUP(Table_Neonatal5[[#This Row],[BilirubinMeas]],Table_YesNo8[],2,FALSE)</f>
        <v>Non</v>
      </c>
      <c r="FQ131" s="4" t="str">
        <f>VLOOKUP(Table_Neonatal5[[#This Row],[Phototherapy]],Table_YesNo8[],2,FALSE)</f>
        <v>Non</v>
      </c>
      <c r="FR131" s="3">
        <f>DATE(2000+Table_Neonatal5[[#This Row],[AdmitYear]],Table_Neonatal5[[#This Row],[AdmitMonth]],Table_Neonatal5[[#This Row],[AdmitDay]])</f>
        <v>42669</v>
      </c>
    </row>
    <row r="132" spans="1:174" x14ac:dyDescent="0.25">
      <c r="A132" t="s">
        <v>357</v>
      </c>
      <c r="B132" s="1">
        <v>0.43888888888888888</v>
      </c>
      <c r="C132" t="s">
        <v>185</v>
      </c>
      <c r="D132">
        <v>15</v>
      </c>
      <c r="E132">
        <v>11</v>
      </c>
      <c r="F132">
        <v>16</v>
      </c>
      <c r="G132">
        <v>0</v>
      </c>
      <c r="H132">
        <v>21</v>
      </c>
      <c r="I132">
        <v>11</v>
      </c>
      <c r="J132">
        <v>16</v>
      </c>
      <c r="K132">
        <v>0</v>
      </c>
      <c r="L132">
        <v>0</v>
      </c>
      <c r="M132">
        <v>0</v>
      </c>
      <c r="N132">
        <v>2000</v>
      </c>
      <c r="O132">
        <v>0</v>
      </c>
      <c r="P132">
        <v>1</v>
      </c>
      <c r="R132">
        <v>0</v>
      </c>
      <c r="T132" s="2">
        <v>0.47916666666666669</v>
      </c>
      <c r="U132">
        <v>0</v>
      </c>
      <c r="V132">
        <v>6</v>
      </c>
      <c r="W132">
        <v>0</v>
      </c>
      <c r="X132">
        <v>2</v>
      </c>
      <c r="Y132">
        <v>0</v>
      </c>
      <c r="AB132">
        <v>1</v>
      </c>
      <c r="AD132">
        <v>3</v>
      </c>
      <c r="AE132">
        <v>12</v>
      </c>
      <c r="AF132">
        <v>16</v>
      </c>
      <c r="AG132">
        <v>0</v>
      </c>
      <c r="AH132">
        <v>18</v>
      </c>
      <c r="AI132">
        <v>0</v>
      </c>
      <c r="AJ132">
        <v>1</v>
      </c>
      <c r="AK132">
        <v>2000</v>
      </c>
      <c r="AL132">
        <v>0</v>
      </c>
      <c r="AM132">
        <v>17</v>
      </c>
      <c r="AN132" s="2">
        <v>0.47916666666666669</v>
      </c>
      <c r="AO132">
        <v>0</v>
      </c>
      <c r="AP132">
        <v>21</v>
      </c>
      <c r="AQ132">
        <v>11</v>
      </c>
      <c r="AR132">
        <v>16</v>
      </c>
      <c r="AS132">
        <v>0</v>
      </c>
      <c r="AT132">
        <v>0</v>
      </c>
      <c r="AU132" s="1"/>
      <c r="AV132">
        <v>0</v>
      </c>
      <c r="AX132">
        <v>0</v>
      </c>
      <c r="AZ132">
        <v>0</v>
      </c>
      <c r="BA132">
        <v>0</v>
      </c>
      <c r="BF132">
        <v>0</v>
      </c>
      <c r="BG132" s="2"/>
      <c r="BH132">
        <v>0</v>
      </c>
      <c r="BL132">
        <v>0</v>
      </c>
      <c r="BM132" s="1"/>
      <c r="BN132">
        <v>0</v>
      </c>
      <c r="BO132">
        <v>0</v>
      </c>
      <c r="BP132" s="3"/>
      <c r="BQ132">
        <v>0</v>
      </c>
      <c r="BR132" s="3"/>
      <c r="BS132">
        <v>0</v>
      </c>
      <c r="BT132">
        <v>0</v>
      </c>
      <c r="BU132">
        <v>0</v>
      </c>
      <c r="DZ132">
        <v>1</v>
      </c>
      <c r="EA132">
        <v>24</v>
      </c>
      <c r="EB132">
        <v>11</v>
      </c>
      <c r="EC132">
        <v>16</v>
      </c>
      <c r="ED132">
        <v>0</v>
      </c>
      <c r="EE132">
        <v>100</v>
      </c>
      <c r="EF132">
        <v>2</v>
      </c>
      <c r="EG132">
        <v>6</v>
      </c>
      <c r="EH132">
        <v>1</v>
      </c>
      <c r="EM132">
        <v>0</v>
      </c>
      <c r="ES132">
        <v>0</v>
      </c>
      <c r="ET132">
        <v>0</v>
      </c>
      <c r="EV132" t="s">
        <v>189</v>
      </c>
      <c r="EW132">
        <v>11</v>
      </c>
      <c r="EX132">
        <v>1</v>
      </c>
      <c r="EY132">
        <v>17</v>
      </c>
      <c r="EZ132" s="1">
        <v>0.44236111111111109</v>
      </c>
      <c r="FA132" t="str">
        <f>VLOOKUP(Table_Neonatal5[[#This Row],[Gender]],Table_Gender2[],2,FALSE)</f>
        <v>masculin</v>
      </c>
      <c r="FB132" t="e">
        <f>VLOOKUP(Table_Neonatal5[[#This Row],[PretermBy]],Table_PretermBy7[],2,FALSE)</f>
        <v>#N/A</v>
      </c>
      <c r="FC132" t="str">
        <f>VLOOKUP(Table_Neonatal5[[#This Row],[Diagnosis1]],Table_diagnosis[],2,FALSE)</f>
        <v>Bas poids de naissance</v>
      </c>
      <c r="FD132" t="e">
        <f>VLOOKUP(Table_Neonatal5[[#This Row],[Diagnosis2]],Table_diagnosis[],2,FALSE)</f>
        <v>#N/A</v>
      </c>
      <c r="FE132" s="4" t="str">
        <f>VLOOKUP(Table_Neonatal5[[#This Row],[DischargeLoc]],Table_DischargeLoc1[],2,FALSE)</f>
        <v>Sortie/maternite</v>
      </c>
      <c r="FF132" s="4" t="str">
        <f>VLOOKUP(Table_Neonatal5[[#This Row],[AdmissionTempLow]],Table_YesNo8[],2,FALSE)</f>
        <v>Non</v>
      </c>
      <c r="FG132" s="4" t="str">
        <f>VLOOKUP(Table_Neonatal5[[#This Row],[BirthWeightLow]],Table_YesNo8[],2,FALSE)</f>
        <v>Non</v>
      </c>
      <c r="FH132" s="4" t="str">
        <f>VLOOKUP(Table_Neonatal5[[#This Row],[GestationalAgeLow]],Table_YesNo8[],2,FALSE)</f>
        <v>Non</v>
      </c>
      <c r="FI132" s="4" t="str">
        <f>VLOOKUP(Table_Neonatal5[[#This Row],[MethRx]],Table_YesNo8[],2,FALSE)</f>
        <v>Non</v>
      </c>
      <c r="FJ132" s="4" t="str">
        <f>VLOOKUP(Table_Neonatal5[[#This Row],[OxygenTherapy]],Table_YesNo8[],2,FALSE)</f>
        <v>Non</v>
      </c>
      <c r="FK132" s="4" t="e">
        <f>VLOOKUP(Table_Neonatal5[[#This Row],[OxygenMethod]],Table_OxygenMethod6[],2,FALSE)</f>
        <v>#N/A</v>
      </c>
      <c r="FL132" s="4" t="str">
        <f>VLOOKUP(Table_Neonatal5[[#This Row],[BloodSugarLow]],Table_YesNo8[],2,FALSE)</f>
        <v>Non</v>
      </c>
      <c r="FM132" s="4" t="str">
        <f>VLOOKUP(Table_Neonatal5[[#This Row],[AdmittedFirst48]],Table_YesNo8[],2,FALSE)</f>
        <v>Non</v>
      </c>
      <c r="FN132" s="4" t="str">
        <f>VLOOKUP(Table_Neonatal5[[#This Row],[Remained2weeks]],Table_YesNo8[],2,FALSE)</f>
        <v>Non</v>
      </c>
      <c r="FO132" s="4" t="str">
        <f>VLOOKUP(Table_Neonatal5[[#This Row],[Antibiotics]],Table_YesNo8[],2,FALSE)</f>
        <v>Oui</v>
      </c>
      <c r="FP132" s="4" t="str">
        <f>VLOOKUP(Table_Neonatal5[[#This Row],[BilirubinMeas]],Table_YesNo8[],2,FALSE)</f>
        <v>Non</v>
      </c>
      <c r="FQ132" s="4" t="str">
        <f>VLOOKUP(Table_Neonatal5[[#This Row],[Phototherapy]],Table_YesNo8[],2,FALSE)</f>
        <v>Non</v>
      </c>
      <c r="FR132" s="3">
        <f>DATE(2000+Table_Neonatal5[[#This Row],[AdmitYear]],Table_Neonatal5[[#This Row],[AdmitMonth]],Table_Neonatal5[[#This Row],[AdmitDay]])</f>
        <v>42695</v>
      </c>
    </row>
    <row r="133" spans="1:174" x14ac:dyDescent="0.25">
      <c r="A133" t="s">
        <v>358</v>
      </c>
      <c r="B133" s="1">
        <v>0.40555555555555556</v>
      </c>
      <c r="C133" t="s">
        <v>185</v>
      </c>
      <c r="D133">
        <v>19</v>
      </c>
      <c r="E133">
        <v>2</v>
      </c>
      <c r="F133">
        <v>17</v>
      </c>
      <c r="G133">
        <v>0</v>
      </c>
      <c r="H133">
        <v>25</v>
      </c>
      <c r="I133">
        <v>2</v>
      </c>
      <c r="J133">
        <v>17</v>
      </c>
      <c r="K133">
        <v>0</v>
      </c>
      <c r="L133">
        <v>1</v>
      </c>
      <c r="M133">
        <v>0</v>
      </c>
      <c r="N133">
        <v>3500</v>
      </c>
      <c r="O133">
        <v>0</v>
      </c>
      <c r="P133">
        <v>0</v>
      </c>
      <c r="R133">
        <v>0</v>
      </c>
      <c r="T133" s="2">
        <v>0.55902777777777779</v>
      </c>
      <c r="U133">
        <v>0</v>
      </c>
      <c r="V133">
        <v>6</v>
      </c>
      <c r="W133">
        <v>0</v>
      </c>
      <c r="X133">
        <v>3</v>
      </c>
      <c r="Y133">
        <v>0</v>
      </c>
      <c r="AB133">
        <v>1</v>
      </c>
      <c r="AD133">
        <v>27</v>
      </c>
      <c r="AE133">
        <v>2</v>
      </c>
      <c r="AF133">
        <v>17</v>
      </c>
      <c r="AG133">
        <v>0</v>
      </c>
      <c r="AH133">
        <v>9</v>
      </c>
      <c r="AI133">
        <v>0</v>
      </c>
      <c r="AJ133">
        <v>1</v>
      </c>
      <c r="AK133">
        <v>2850</v>
      </c>
      <c r="AL133">
        <v>0</v>
      </c>
      <c r="AM133">
        <v>16</v>
      </c>
      <c r="AN133" s="2">
        <v>0.55902777777777779</v>
      </c>
      <c r="AO133">
        <v>0</v>
      </c>
      <c r="AP133">
        <v>25</v>
      </c>
      <c r="AQ133">
        <v>2</v>
      </c>
      <c r="AR133">
        <v>17</v>
      </c>
      <c r="AS133">
        <v>0</v>
      </c>
      <c r="AT133">
        <v>0</v>
      </c>
      <c r="AU133" s="1"/>
      <c r="AV133">
        <v>0</v>
      </c>
      <c r="AX133">
        <v>0</v>
      </c>
      <c r="AZ133">
        <v>0</v>
      </c>
      <c r="BA133">
        <v>0</v>
      </c>
      <c r="BF133">
        <v>0</v>
      </c>
      <c r="BG133" s="2"/>
      <c r="BH133">
        <v>0</v>
      </c>
      <c r="BL133">
        <v>0</v>
      </c>
      <c r="BM133" s="1"/>
      <c r="BN133">
        <v>0</v>
      </c>
      <c r="BP133" s="3"/>
      <c r="BQ133">
        <v>0</v>
      </c>
      <c r="BR133" s="3"/>
      <c r="BS133">
        <v>0</v>
      </c>
      <c r="BT133">
        <v>0</v>
      </c>
      <c r="BU133">
        <v>0</v>
      </c>
      <c r="DZ133">
        <v>0</v>
      </c>
      <c r="ED133">
        <v>0</v>
      </c>
      <c r="EM133">
        <v>0</v>
      </c>
      <c r="ES133">
        <v>0</v>
      </c>
      <c r="ET133">
        <v>0</v>
      </c>
      <c r="EV133" t="s">
        <v>189</v>
      </c>
      <c r="EW133">
        <v>27</v>
      </c>
      <c r="EX133">
        <v>3</v>
      </c>
      <c r="EY133">
        <v>17</v>
      </c>
      <c r="EZ133" s="1">
        <v>0.40902777777777777</v>
      </c>
      <c r="FA133" t="str">
        <f>VLOOKUP(Table_Neonatal5[[#This Row],[Gender]],Table_Gender2[],2,FALSE)</f>
        <v>feminin</v>
      </c>
      <c r="FB133" t="e">
        <f>VLOOKUP(Table_Neonatal5[[#This Row],[PretermBy]],Table_PretermBy7[],2,FALSE)</f>
        <v>#N/A</v>
      </c>
      <c r="FC133" t="str">
        <f>VLOOKUP(Table_Neonatal5[[#This Row],[Diagnosis1]],Table_diagnosis[],2,FALSE)</f>
        <v>Infection neonatale / septicimie neonatale</v>
      </c>
      <c r="FD133" t="e">
        <f>VLOOKUP(Table_Neonatal5[[#This Row],[Diagnosis2]],Table_diagnosis[],2,FALSE)</f>
        <v>#N/A</v>
      </c>
      <c r="FE133" s="4" t="str">
        <f>VLOOKUP(Table_Neonatal5[[#This Row],[DischargeLoc]],Table_DischargeLoc1[],2,FALSE)</f>
        <v>Sortie/maternite</v>
      </c>
      <c r="FF133" s="4" t="str">
        <f>VLOOKUP(Table_Neonatal5[[#This Row],[AdmissionTempLow]],Table_YesNo8[],2,FALSE)</f>
        <v>Non</v>
      </c>
      <c r="FG133" s="4" t="str">
        <f>VLOOKUP(Table_Neonatal5[[#This Row],[BirthWeightLow]],Table_YesNo8[],2,FALSE)</f>
        <v>Non</v>
      </c>
      <c r="FH133" s="4" t="str">
        <f>VLOOKUP(Table_Neonatal5[[#This Row],[GestationalAgeLow]],Table_YesNo8[],2,FALSE)</f>
        <v>Non</v>
      </c>
      <c r="FI133" s="4" t="str">
        <f>VLOOKUP(Table_Neonatal5[[#This Row],[MethRx]],Table_YesNo8[],2,FALSE)</f>
        <v>Non</v>
      </c>
      <c r="FJ133" s="4" t="str">
        <f>VLOOKUP(Table_Neonatal5[[#This Row],[OxygenTherapy]],Table_YesNo8[],2,FALSE)</f>
        <v>Non</v>
      </c>
      <c r="FK133" s="4" t="e">
        <f>VLOOKUP(Table_Neonatal5[[#This Row],[OxygenMethod]],Table_OxygenMethod6[],2,FALSE)</f>
        <v>#N/A</v>
      </c>
      <c r="FL133" s="4" t="str">
        <f>VLOOKUP(Table_Neonatal5[[#This Row],[BloodSugarLow]],Table_YesNo8[],2,FALSE)</f>
        <v>Non</v>
      </c>
      <c r="FM133" s="4" t="str">
        <f>VLOOKUP(Table_Neonatal5[[#This Row],[AdmittedFirst48]],Table_YesNo8[],2,FALSE)</f>
        <v>Non</v>
      </c>
      <c r="FN133" s="4" t="str">
        <f>VLOOKUP(Table_Neonatal5[[#This Row],[Remained2weeks]],Table_YesNo8[],2,FALSE)</f>
        <v>Non</v>
      </c>
      <c r="FO133" s="4" t="str">
        <f>VLOOKUP(Table_Neonatal5[[#This Row],[Antibiotics]],Table_YesNo8[],2,FALSE)</f>
        <v>Non</v>
      </c>
      <c r="FP133" s="4" t="str">
        <f>VLOOKUP(Table_Neonatal5[[#This Row],[BilirubinMeas]],Table_YesNo8[],2,FALSE)</f>
        <v>Non</v>
      </c>
      <c r="FQ133" s="4" t="str">
        <f>VLOOKUP(Table_Neonatal5[[#This Row],[Phototherapy]],Table_YesNo8[],2,FALSE)</f>
        <v>Non</v>
      </c>
      <c r="FR133" s="3">
        <f>DATE(2000+Table_Neonatal5[[#This Row],[AdmitYear]],Table_Neonatal5[[#This Row],[AdmitMonth]],Table_Neonatal5[[#This Row],[AdmitDay]])</f>
        <v>42791</v>
      </c>
    </row>
    <row r="134" spans="1:174" x14ac:dyDescent="0.25">
      <c r="A134" t="s">
        <v>359</v>
      </c>
      <c r="B134" s="1">
        <v>0.45208333333333334</v>
      </c>
      <c r="C134" t="s">
        <v>185</v>
      </c>
      <c r="D134">
        <v>11</v>
      </c>
      <c r="E134">
        <v>3</v>
      </c>
      <c r="F134">
        <v>17</v>
      </c>
      <c r="G134">
        <v>0</v>
      </c>
      <c r="H134">
        <v>12</v>
      </c>
      <c r="I134">
        <v>3</v>
      </c>
      <c r="J134">
        <v>17</v>
      </c>
      <c r="K134">
        <v>0</v>
      </c>
      <c r="L134">
        <v>1</v>
      </c>
      <c r="M134">
        <v>0</v>
      </c>
      <c r="N134">
        <v>1800</v>
      </c>
      <c r="O134">
        <v>0</v>
      </c>
      <c r="P134">
        <v>0</v>
      </c>
      <c r="R134">
        <v>0</v>
      </c>
      <c r="T134" s="2">
        <v>0.77777777777777779</v>
      </c>
      <c r="U134">
        <v>0</v>
      </c>
      <c r="V134">
        <v>1</v>
      </c>
      <c r="W134">
        <v>0</v>
      </c>
      <c r="X134">
        <v>2</v>
      </c>
      <c r="Y134">
        <v>0</v>
      </c>
      <c r="AA134">
        <v>3</v>
      </c>
      <c r="AB134">
        <v>0</v>
      </c>
      <c r="AD134">
        <v>21</v>
      </c>
      <c r="AE134">
        <v>3</v>
      </c>
      <c r="AF134">
        <v>17</v>
      </c>
      <c r="AG134">
        <v>0</v>
      </c>
      <c r="AH134">
        <v>10</v>
      </c>
      <c r="AI134">
        <v>0</v>
      </c>
      <c r="AJ134">
        <v>1</v>
      </c>
      <c r="AK134">
        <v>1950</v>
      </c>
      <c r="AL134">
        <v>0</v>
      </c>
      <c r="AM134">
        <v>17</v>
      </c>
      <c r="AN134" s="2">
        <v>0.77777777777777779</v>
      </c>
      <c r="AO134">
        <v>0</v>
      </c>
      <c r="AP134">
        <v>12</v>
      </c>
      <c r="AQ134">
        <v>3</v>
      </c>
      <c r="AR134">
        <v>17</v>
      </c>
      <c r="AS134">
        <v>0</v>
      </c>
      <c r="AT134">
        <v>0</v>
      </c>
      <c r="AU134" s="1"/>
      <c r="AV134">
        <v>0</v>
      </c>
      <c r="AX134">
        <v>0</v>
      </c>
      <c r="AZ134">
        <v>0</v>
      </c>
      <c r="BA134">
        <v>0</v>
      </c>
      <c r="BF134">
        <v>0</v>
      </c>
      <c r="BG134" s="2"/>
      <c r="BH134">
        <v>0</v>
      </c>
      <c r="BL134">
        <v>0</v>
      </c>
      <c r="BM134" s="1"/>
      <c r="BN134">
        <v>0</v>
      </c>
      <c r="BP134" s="3"/>
      <c r="BQ134">
        <v>0</v>
      </c>
      <c r="BR134" s="3"/>
      <c r="BS134">
        <v>0</v>
      </c>
      <c r="BT134">
        <v>1</v>
      </c>
      <c r="BU134">
        <v>0</v>
      </c>
      <c r="DZ134">
        <v>1</v>
      </c>
      <c r="EA134">
        <v>12</v>
      </c>
      <c r="EB134">
        <v>3</v>
      </c>
      <c r="EC134">
        <v>17</v>
      </c>
      <c r="ED134">
        <v>0</v>
      </c>
      <c r="EE134">
        <v>82</v>
      </c>
      <c r="EF134">
        <v>2</v>
      </c>
      <c r="EG134">
        <v>5</v>
      </c>
      <c r="EH134">
        <v>1</v>
      </c>
      <c r="EM134">
        <v>0</v>
      </c>
      <c r="ES134">
        <v>0</v>
      </c>
      <c r="ET134">
        <v>0</v>
      </c>
      <c r="EV134" t="s">
        <v>189</v>
      </c>
      <c r="EW134">
        <v>4</v>
      </c>
      <c r="EX134">
        <v>4</v>
      </c>
      <c r="EY134">
        <v>17</v>
      </c>
      <c r="EZ134" s="1">
        <v>0.45833333333333331</v>
      </c>
      <c r="FA134" t="str">
        <f>VLOOKUP(Table_Neonatal5[[#This Row],[Gender]],Table_Gender2[],2,FALSE)</f>
        <v>feminin</v>
      </c>
      <c r="FB134" t="e">
        <f>VLOOKUP(Table_Neonatal5[[#This Row],[PretermBy]],Table_PretermBy7[],2,FALSE)</f>
        <v>#N/A</v>
      </c>
      <c r="FC134" t="str">
        <f>VLOOKUP(Table_Neonatal5[[#This Row],[Diagnosis1]],Table_diagnosis[],2,FALSE)</f>
        <v>Bas poids de naissance</v>
      </c>
      <c r="FD134" t="str">
        <f>VLOOKUP(Table_Neonatal5[[#This Row],[Diagnosis2]],Table_diagnosis[],2,FALSE)</f>
        <v>Infection neonatale / septicimie neonatale</v>
      </c>
      <c r="FE134" s="4" t="str">
        <f>VLOOKUP(Table_Neonatal5[[#This Row],[DischargeLoc]],Table_DischargeLoc1[],2,FALSE)</f>
        <v>Sortie/maternite</v>
      </c>
      <c r="FF134" s="4" t="str">
        <f>VLOOKUP(Table_Neonatal5[[#This Row],[AdmissionTempLow]],Table_YesNo8[],2,FALSE)</f>
        <v>Non</v>
      </c>
      <c r="FG134" s="4" t="str">
        <f>VLOOKUP(Table_Neonatal5[[#This Row],[BirthWeightLow]],Table_YesNo8[],2,FALSE)</f>
        <v>Non</v>
      </c>
      <c r="FH134" s="4" t="str">
        <f>VLOOKUP(Table_Neonatal5[[#This Row],[GestationalAgeLow]],Table_YesNo8[],2,FALSE)</f>
        <v>Non</v>
      </c>
      <c r="FI134" s="4" t="str">
        <f>VLOOKUP(Table_Neonatal5[[#This Row],[MethRx]],Table_YesNo8[],2,FALSE)</f>
        <v>Non</v>
      </c>
      <c r="FJ134" s="4" t="str">
        <f>VLOOKUP(Table_Neonatal5[[#This Row],[OxygenTherapy]],Table_YesNo8[],2,FALSE)</f>
        <v>Non</v>
      </c>
      <c r="FK134" s="4" t="e">
        <f>VLOOKUP(Table_Neonatal5[[#This Row],[OxygenMethod]],Table_OxygenMethod6[],2,FALSE)</f>
        <v>#N/A</v>
      </c>
      <c r="FL134" s="4" t="str">
        <f>VLOOKUP(Table_Neonatal5[[#This Row],[BloodSugarLow]],Table_YesNo8[],2,FALSE)</f>
        <v>Non</v>
      </c>
      <c r="FM134" s="4" t="str">
        <f>VLOOKUP(Table_Neonatal5[[#This Row],[AdmittedFirst48]],Table_YesNo8[],2,FALSE)</f>
        <v>Oui</v>
      </c>
      <c r="FN134" s="4" t="str">
        <f>VLOOKUP(Table_Neonatal5[[#This Row],[Remained2weeks]],Table_YesNo8[],2,FALSE)</f>
        <v>Non</v>
      </c>
      <c r="FO134" s="4" t="str">
        <f>VLOOKUP(Table_Neonatal5[[#This Row],[Antibiotics]],Table_YesNo8[],2,FALSE)</f>
        <v>Oui</v>
      </c>
      <c r="FP134" s="4" t="str">
        <f>VLOOKUP(Table_Neonatal5[[#This Row],[BilirubinMeas]],Table_YesNo8[],2,FALSE)</f>
        <v>Non</v>
      </c>
      <c r="FQ134" s="4" t="str">
        <f>VLOOKUP(Table_Neonatal5[[#This Row],[Phototherapy]],Table_YesNo8[],2,FALSE)</f>
        <v>Non</v>
      </c>
      <c r="FR134" s="3">
        <f>DATE(2000+Table_Neonatal5[[#This Row],[AdmitYear]],Table_Neonatal5[[#This Row],[AdmitMonth]],Table_Neonatal5[[#This Row],[AdmitDay]])</f>
        <v>42806</v>
      </c>
    </row>
    <row r="135" spans="1:174" x14ac:dyDescent="0.25">
      <c r="A135" t="s">
        <v>360</v>
      </c>
      <c r="B135" s="1">
        <v>0.35694444444444445</v>
      </c>
      <c r="C135" t="s">
        <v>185</v>
      </c>
      <c r="D135">
        <v>16</v>
      </c>
      <c r="E135">
        <v>1</v>
      </c>
      <c r="F135">
        <v>17</v>
      </c>
      <c r="G135">
        <v>0</v>
      </c>
      <c r="H135">
        <v>16</v>
      </c>
      <c r="I135">
        <v>1</v>
      </c>
      <c r="J135">
        <v>17</v>
      </c>
      <c r="K135">
        <v>0</v>
      </c>
      <c r="L135">
        <v>0</v>
      </c>
      <c r="M135">
        <v>0</v>
      </c>
      <c r="N135">
        <v>1950</v>
      </c>
      <c r="O135">
        <v>0</v>
      </c>
      <c r="P135">
        <v>1</v>
      </c>
      <c r="Q135">
        <v>36</v>
      </c>
      <c r="R135">
        <v>0</v>
      </c>
      <c r="T135" s="2">
        <v>0.57013888888888886</v>
      </c>
      <c r="U135">
        <v>0</v>
      </c>
      <c r="V135">
        <v>0</v>
      </c>
      <c r="W135">
        <v>0</v>
      </c>
      <c r="X135">
        <v>1</v>
      </c>
      <c r="Y135">
        <v>0</v>
      </c>
      <c r="AB135">
        <v>0</v>
      </c>
      <c r="AD135">
        <v>7</v>
      </c>
      <c r="AE135">
        <v>2</v>
      </c>
      <c r="AF135">
        <v>17</v>
      </c>
      <c r="AG135">
        <v>0</v>
      </c>
      <c r="AH135">
        <v>22</v>
      </c>
      <c r="AI135">
        <v>0</v>
      </c>
      <c r="AJ135">
        <v>1</v>
      </c>
      <c r="AK135">
        <v>2000</v>
      </c>
      <c r="AL135">
        <v>0</v>
      </c>
      <c r="AM135">
        <v>17</v>
      </c>
      <c r="AN135" s="2">
        <v>0.57013888888888886</v>
      </c>
      <c r="AO135">
        <v>0</v>
      </c>
      <c r="AP135">
        <v>16</v>
      </c>
      <c r="AQ135">
        <v>1</v>
      </c>
      <c r="AR135">
        <v>17</v>
      </c>
      <c r="AS135">
        <v>0</v>
      </c>
      <c r="AT135">
        <v>0</v>
      </c>
      <c r="AU135" s="1"/>
      <c r="AV135">
        <v>0</v>
      </c>
      <c r="AX135">
        <v>0</v>
      </c>
      <c r="AZ135">
        <v>0</v>
      </c>
      <c r="BA135">
        <v>1</v>
      </c>
      <c r="BB135">
        <v>1</v>
      </c>
      <c r="BC135">
        <v>16</v>
      </c>
      <c r="BD135">
        <v>1</v>
      </c>
      <c r="BE135">
        <v>17</v>
      </c>
      <c r="BF135">
        <v>0</v>
      </c>
      <c r="BG135" s="2"/>
      <c r="BH135">
        <v>0</v>
      </c>
      <c r="BI135">
        <v>17</v>
      </c>
      <c r="BJ135">
        <v>1</v>
      </c>
      <c r="BK135">
        <v>17</v>
      </c>
      <c r="BL135">
        <v>0</v>
      </c>
      <c r="BM135" s="1"/>
      <c r="BN135">
        <v>0</v>
      </c>
      <c r="BO135">
        <v>0</v>
      </c>
      <c r="BP135" s="3"/>
      <c r="BQ135">
        <v>0</v>
      </c>
      <c r="BR135" s="3"/>
      <c r="BS135">
        <v>0</v>
      </c>
      <c r="BT135">
        <v>1</v>
      </c>
      <c r="BU135">
        <v>1</v>
      </c>
      <c r="DZ135">
        <v>1</v>
      </c>
      <c r="EA135">
        <v>16</v>
      </c>
      <c r="EB135">
        <v>1</v>
      </c>
      <c r="EC135">
        <v>17</v>
      </c>
      <c r="ED135">
        <v>0</v>
      </c>
      <c r="EE135">
        <v>97.5</v>
      </c>
      <c r="EF135">
        <v>2</v>
      </c>
      <c r="EG135">
        <v>5.85</v>
      </c>
      <c r="EH135">
        <v>1</v>
      </c>
      <c r="EM135">
        <v>0</v>
      </c>
      <c r="ES135">
        <v>0</v>
      </c>
      <c r="ET135">
        <v>0</v>
      </c>
      <c r="EV135" t="s">
        <v>189</v>
      </c>
      <c r="EW135">
        <v>27</v>
      </c>
      <c r="EX135">
        <v>3</v>
      </c>
      <c r="EY135">
        <v>17</v>
      </c>
      <c r="EZ135" s="1">
        <v>0.3611111111111111</v>
      </c>
      <c r="FA135" t="str">
        <f>VLOOKUP(Table_Neonatal5[[#This Row],[Gender]],Table_Gender2[],2,FALSE)</f>
        <v>masculin</v>
      </c>
      <c r="FB135" t="e">
        <f>VLOOKUP(Table_Neonatal5[[#This Row],[PretermBy]],Table_PretermBy7[],2,FALSE)</f>
        <v>#N/A</v>
      </c>
      <c r="FC135" t="str">
        <f>VLOOKUP(Table_Neonatal5[[#This Row],[Diagnosis1]],Table_diagnosis[],2,FALSE)</f>
        <v>Prematurite</v>
      </c>
      <c r="FD135" t="e">
        <f>VLOOKUP(Table_Neonatal5[[#This Row],[Diagnosis2]],Table_diagnosis[],2,FALSE)</f>
        <v>#N/A</v>
      </c>
      <c r="FE135" s="4" t="str">
        <f>VLOOKUP(Table_Neonatal5[[#This Row],[DischargeLoc]],Table_DischargeLoc1[],2,FALSE)</f>
        <v>Sortie/maternite</v>
      </c>
      <c r="FF135" s="4" t="str">
        <f>VLOOKUP(Table_Neonatal5[[#This Row],[AdmissionTempLow]],Table_YesNo8[],2,FALSE)</f>
        <v>Non</v>
      </c>
      <c r="FG135" s="4" t="str">
        <f>VLOOKUP(Table_Neonatal5[[#This Row],[BirthWeightLow]],Table_YesNo8[],2,FALSE)</f>
        <v>Non</v>
      </c>
      <c r="FH135" s="4" t="str">
        <f>VLOOKUP(Table_Neonatal5[[#This Row],[GestationalAgeLow]],Table_YesNo8[],2,FALSE)</f>
        <v>Non</v>
      </c>
      <c r="FI135" s="4" t="str">
        <f>VLOOKUP(Table_Neonatal5[[#This Row],[MethRx]],Table_YesNo8[],2,FALSE)</f>
        <v>Non</v>
      </c>
      <c r="FJ135" s="4" t="str">
        <f>VLOOKUP(Table_Neonatal5[[#This Row],[OxygenTherapy]],Table_YesNo8[],2,FALSE)</f>
        <v>Oui</v>
      </c>
      <c r="FK135" s="4" t="str">
        <f>VLOOKUP(Table_Neonatal5[[#This Row],[OxygenMethod]],Table_OxygenMethod6[],2,FALSE)</f>
        <v>canule nasale/mask</v>
      </c>
      <c r="FL135" s="4" t="str">
        <f>VLOOKUP(Table_Neonatal5[[#This Row],[BloodSugarLow]],Table_YesNo8[],2,FALSE)</f>
        <v>Non</v>
      </c>
      <c r="FM135" s="4" t="str">
        <f>VLOOKUP(Table_Neonatal5[[#This Row],[AdmittedFirst48]],Table_YesNo8[],2,FALSE)</f>
        <v>Oui</v>
      </c>
      <c r="FN135" s="4" t="str">
        <f>VLOOKUP(Table_Neonatal5[[#This Row],[Remained2weeks]],Table_YesNo8[],2,FALSE)</f>
        <v>Oui</v>
      </c>
      <c r="FO135" s="4" t="str">
        <f>VLOOKUP(Table_Neonatal5[[#This Row],[Antibiotics]],Table_YesNo8[],2,FALSE)</f>
        <v>Oui</v>
      </c>
      <c r="FP135" s="4" t="str">
        <f>VLOOKUP(Table_Neonatal5[[#This Row],[BilirubinMeas]],Table_YesNo8[],2,FALSE)</f>
        <v>Non</v>
      </c>
      <c r="FQ135" s="4" t="str">
        <f>VLOOKUP(Table_Neonatal5[[#This Row],[Phototherapy]],Table_YesNo8[],2,FALSE)</f>
        <v>Non</v>
      </c>
      <c r="FR135" s="3">
        <f>DATE(2000+Table_Neonatal5[[#This Row],[AdmitYear]],Table_Neonatal5[[#This Row],[AdmitMonth]],Table_Neonatal5[[#This Row],[AdmitDay]])</f>
        <v>42751</v>
      </c>
    </row>
    <row r="136" spans="1:174" x14ac:dyDescent="0.25">
      <c r="A136" t="s">
        <v>361</v>
      </c>
      <c r="B136" s="1">
        <v>7.6388888888888895E-2</v>
      </c>
      <c r="C136" t="s">
        <v>185</v>
      </c>
      <c r="D136">
        <v>17</v>
      </c>
      <c r="E136">
        <v>1</v>
      </c>
      <c r="F136">
        <v>17</v>
      </c>
      <c r="G136">
        <v>0</v>
      </c>
      <c r="H136">
        <v>18</v>
      </c>
      <c r="I136">
        <v>1</v>
      </c>
      <c r="J136">
        <v>17</v>
      </c>
      <c r="K136">
        <v>0</v>
      </c>
      <c r="L136">
        <v>0</v>
      </c>
      <c r="M136">
        <v>0</v>
      </c>
      <c r="N136">
        <v>3000</v>
      </c>
      <c r="O136">
        <v>0</v>
      </c>
      <c r="P136">
        <v>0</v>
      </c>
      <c r="R136">
        <v>0</v>
      </c>
      <c r="T136" s="2">
        <v>4.027777777777778E-2</v>
      </c>
      <c r="U136">
        <v>0</v>
      </c>
      <c r="V136">
        <v>0</v>
      </c>
      <c r="W136">
        <v>0</v>
      </c>
      <c r="X136">
        <v>4</v>
      </c>
      <c r="Y136">
        <v>0</v>
      </c>
      <c r="AA136">
        <v>3</v>
      </c>
      <c r="AB136">
        <v>0</v>
      </c>
      <c r="AD136">
        <v>24</v>
      </c>
      <c r="AE136">
        <v>1</v>
      </c>
      <c r="AF136">
        <v>17</v>
      </c>
      <c r="AG136">
        <v>0</v>
      </c>
      <c r="AH136">
        <v>6</v>
      </c>
      <c r="AI136">
        <v>0</v>
      </c>
      <c r="AJ136">
        <v>1</v>
      </c>
      <c r="AK136">
        <v>2800</v>
      </c>
      <c r="AL136">
        <v>0</v>
      </c>
      <c r="AM136">
        <v>17</v>
      </c>
      <c r="AN136" s="2">
        <v>4.027777777777778E-2</v>
      </c>
      <c r="AO136">
        <v>0</v>
      </c>
      <c r="AP136">
        <v>18</v>
      </c>
      <c r="AQ136">
        <v>1</v>
      </c>
      <c r="AR136">
        <v>17</v>
      </c>
      <c r="AS136">
        <v>0</v>
      </c>
      <c r="AT136">
        <v>0</v>
      </c>
      <c r="AU136" s="1"/>
      <c r="AV136">
        <v>0</v>
      </c>
      <c r="AX136">
        <v>0</v>
      </c>
      <c r="AZ136">
        <v>0</v>
      </c>
      <c r="BA136">
        <v>0</v>
      </c>
      <c r="BF136">
        <v>0</v>
      </c>
      <c r="BG136" s="2"/>
      <c r="BH136">
        <v>0</v>
      </c>
      <c r="BL136">
        <v>0</v>
      </c>
      <c r="BM136" s="1"/>
      <c r="BN136">
        <v>0</v>
      </c>
      <c r="BO136">
        <v>0</v>
      </c>
      <c r="BP136" s="3"/>
      <c r="BQ136">
        <v>0</v>
      </c>
      <c r="BR136" s="3"/>
      <c r="BS136">
        <v>0</v>
      </c>
      <c r="BT136">
        <v>1</v>
      </c>
      <c r="BU136">
        <v>0</v>
      </c>
      <c r="DZ136">
        <v>1</v>
      </c>
      <c r="EA136">
        <v>18</v>
      </c>
      <c r="EB136">
        <v>1</v>
      </c>
      <c r="EC136">
        <v>17</v>
      </c>
      <c r="ED136">
        <v>0</v>
      </c>
      <c r="EE136">
        <v>137.5</v>
      </c>
      <c r="EF136">
        <v>2</v>
      </c>
      <c r="EG136">
        <v>13.75</v>
      </c>
      <c r="EH136">
        <v>1</v>
      </c>
      <c r="EM136">
        <v>0</v>
      </c>
      <c r="ES136">
        <v>0</v>
      </c>
      <c r="ET136">
        <v>0</v>
      </c>
      <c r="EV136" t="s">
        <v>189</v>
      </c>
      <c r="EW136">
        <v>2</v>
      </c>
      <c r="EX136">
        <v>2</v>
      </c>
      <c r="EY136">
        <v>17</v>
      </c>
      <c r="EZ136" s="1">
        <v>8.1250000000000003E-2</v>
      </c>
      <c r="FA136" t="str">
        <f>VLOOKUP(Table_Neonatal5[[#This Row],[Gender]],Table_Gender2[],2,FALSE)</f>
        <v>masculin</v>
      </c>
      <c r="FB136" t="e">
        <f>VLOOKUP(Table_Neonatal5[[#This Row],[PretermBy]],Table_PretermBy7[],2,FALSE)</f>
        <v>#N/A</v>
      </c>
      <c r="FC136" t="str">
        <f>VLOOKUP(Table_Neonatal5[[#This Row],[Diagnosis1]],Table_diagnosis[],2,FALSE)</f>
        <v>Detresse respiratoire</v>
      </c>
      <c r="FD136" t="str">
        <f>VLOOKUP(Table_Neonatal5[[#This Row],[Diagnosis2]],Table_diagnosis[],2,FALSE)</f>
        <v>Infection neonatale / septicimie neonatale</v>
      </c>
      <c r="FE136" s="4" t="str">
        <f>VLOOKUP(Table_Neonatal5[[#This Row],[DischargeLoc]],Table_DischargeLoc1[],2,FALSE)</f>
        <v>Sortie/maternite</v>
      </c>
      <c r="FF136" s="4" t="str">
        <f>VLOOKUP(Table_Neonatal5[[#This Row],[AdmissionTempLow]],Table_YesNo8[],2,FALSE)</f>
        <v>Non</v>
      </c>
      <c r="FG136" s="4" t="str">
        <f>VLOOKUP(Table_Neonatal5[[#This Row],[BirthWeightLow]],Table_YesNo8[],2,FALSE)</f>
        <v>Non</v>
      </c>
      <c r="FH136" s="4" t="str">
        <f>VLOOKUP(Table_Neonatal5[[#This Row],[GestationalAgeLow]],Table_YesNo8[],2,FALSE)</f>
        <v>Non</v>
      </c>
      <c r="FI136" s="4" t="str">
        <f>VLOOKUP(Table_Neonatal5[[#This Row],[MethRx]],Table_YesNo8[],2,FALSE)</f>
        <v>Non</v>
      </c>
      <c r="FJ136" s="4" t="str">
        <f>VLOOKUP(Table_Neonatal5[[#This Row],[OxygenTherapy]],Table_YesNo8[],2,FALSE)</f>
        <v>Non</v>
      </c>
      <c r="FK136" s="4" t="e">
        <f>VLOOKUP(Table_Neonatal5[[#This Row],[OxygenMethod]],Table_OxygenMethod6[],2,FALSE)</f>
        <v>#N/A</v>
      </c>
      <c r="FL136" s="4" t="str">
        <f>VLOOKUP(Table_Neonatal5[[#This Row],[BloodSugarLow]],Table_YesNo8[],2,FALSE)</f>
        <v>Non</v>
      </c>
      <c r="FM136" s="4" t="str">
        <f>VLOOKUP(Table_Neonatal5[[#This Row],[AdmittedFirst48]],Table_YesNo8[],2,FALSE)</f>
        <v>Oui</v>
      </c>
      <c r="FN136" s="4" t="str">
        <f>VLOOKUP(Table_Neonatal5[[#This Row],[Remained2weeks]],Table_YesNo8[],2,FALSE)</f>
        <v>Non</v>
      </c>
      <c r="FO136" s="4" t="str">
        <f>VLOOKUP(Table_Neonatal5[[#This Row],[Antibiotics]],Table_YesNo8[],2,FALSE)</f>
        <v>Oui</v>
      </c>
      <c r="FP136" s="4" t="str">
        <f>VLOOKUP(Table_Neonatal5[[#This Row],[BilirubinMeas]],Table_YesNo8[],2,FALSE)</f>
        <v>Non</v>
      </c>
      <c r="FQ136" s="4" t="str">
        <f>VLOOKUP(Table_Neonatal5[[#This Row],[Phototherapy]],Table_YesNo8[],2,FALSE)</f>
        <v>Non</v>
      </c>
      <c r="FR136" s="3">
        <f>DATE(2000+Table_Neonatal5[[#This Row],[AdmitYear]],Table_Neonatal5[[#This Row],[AdmitMonth]],Table_Neonatal5[[#This Row],[AdmitDay]])</f>
        <v>42753</v>
      </c>
    </row>
    <row r="137" spans="1:174" x14ac:dyDescent="0.25">
      <c r="A137" t="s">
        <v>362</v>
      </c>
      <c r="B137" s="1">
        <v>0.40486111111111112</v>
      </c>
      <c r="C137" t="s">
        <v>185</v>
      </c>
      <c r="D137">
        <v>5</v>
      </c>
      <c r="E137">
        <v>1</v>
      </c>
      <c r="F137">
        <v>17</v>
      </c>
      <c r="G137">
        <v>0</v>
      </c>
      <c r="H137">
        <v>5</v>
      </c>
      <c r="I137">
        <v>1</v>
      </c>
      <c r="J137">
        <v>17</v>
      </c>
      <c r="K137">
        <v>0</v>
      </c>
      <c r="L137">
        <v>1</v>
      </c>
      <c r="M137">
        <v>0</v>
      </c>
      <c r="N137">
        <v>1700</v>
      </c>
      <c r="O137">
        <v>0</v>
      </c>
      <c r="P137">
        <v>1</v>
      </c>
      <c r="Q137">
        <v>35</v>
      </c>
      <c r="R137">
        <v>0</v>
      </c>
      <c r="T137" s="2">
        <v>0.88888888888888884</v>
      </c>
      <c r="U137">
        <v>0</v>
      </c>
      <c r="V137">
        <v>0</v>
      </c>
      <c r="W137">
        <v>0</v>
      </c>
      <c r="X137">
        <v>1</v>
      </c>
      <c r="Y137">
        <v>0</v>
      </c>
      <c r="AA137">
        <v>2</v>
      </c>
      <c r="AB137">
        <v>0</v>
      </c>
      <c r="AD137">
        <v>7</v>
      </c>
      <c r="AE137">
        <v>1</v>
      </c>
      <c r="AF137">
        <v>17</v>
      </c>
      <c r="AG137">
        <v>0</v>
      </c>
      <c r="AH137">
        <v>2</v>
      </c>
      <c r="AI137">
        <v>0</v>
      </c>
      <c r="AJ137">
        <v>4</v>
      </c>
      <c r="AK137">
        <v>1700</v>
      </c>
      <c r="AL137">
        <v>0</v>
      </c>
      <c r="AM137">
        <v>15</v>
      </c>
      <c r="AN137" s="2">
        <v>0.88888888888888884</v>
      </c>
      <c r="AO137">
        <v>0</v>
      </c>
      <c r="AP137">
        <v>5</v>
      </c>
      <c r="AQ137">
        <v>1</v>
      </c>
      <c r="AR137">
        <v>17</v>
      </c>
      <c r="AS137">
        <v>0</v>
      </c>
      <c r="AT137">
        <v>0</v>
      </c>
      <c r="AU137" s="1"/>
      <c r="AV137">
        <v>0</v>
      </c>
      <c r="AX137">
        <v>0</v>
      </c>
      <c r="AZ137">
        <v>0</v>
      </c>
      <c r="BA137">
        <v>0</v>
      </c>
      <c r="BF137">
        <v>0</v>
      </c>
      <c r="BG137" s="2"/>
      <c r="BH137">
        <v>0</v>
      </c>
      <c r="BL137">
        <v>0</v>
      </c>
      <c r="BM137" s="1"/>
      <c r="BN137">
        <v>0</v>
      </c>
      <c r="BP137" s="3"/>
      <c r="BQ137">
        <v>0</v>
      </c>
      <c r="BR137" s="3"/>
      <c r="BS137">
        <v>0</v>
      </c>
      <c r="BT137">
        <v>1</v>
      </c>
      <c r="BU137">
        <v>0</v>
      </c>
      <c r="DZ137">
        <v>1</v>
      </c>
      <c r="EA137">
        <v>5</v>
      </c>
      <c r="EB137">
        <v>1</v>
      </c>
      <c r="EC137">
        <v>17</v>
      </c>
      <c r="ED137">
        <v>0</v>
      </c>
      <c r="EE137">
        <v>90</v>
      </c>
      <c r="EF137">
        <v>2</v>
      </c>
      <c r="EG137">
        <v>5.0999999999999996</v>
      </c>
      <c r="EH137">
        <v>1</v>
      </c>
      <c r="EM137">
        <v>0</v>
      </c>
      <c r="ES137">
        <v>0</v>
      </c>
      <c r="ET137">
        <v>0</v>
      </c>
      <c r="EV137" t="s">
        <v>189</v>
      </c>
      <c r="EW137">
        <v>2</v>
      </c>
      <c r="EX137">
        <v>2</v>
      </c>
      <c r="EY137">
        <v>17</v>
      </c>
      <c r="EZ137" s="1">
        <v>0.41111111111111109</v>
      </c>
      <c r="FA137" t="str">
        <f>VLOOKUP(Table_Neonatal5[[#This Row],[Gender]],Table_Gender2[],2,FALSE)</f>
        <v>feminin</v>
      </c>
      <c r="FB137" t="e">
        <f>VLOOKUP(Table_Neonatal5[[#This Row],[PretermBy]],Table_PretermBy7[],2,FALSE)</f>
        <v>#N/A</v>
      </c>
      <c r="FC137" t="str">
        <f>VLOOKUP(Table_Neonatal5[[#This Row],[Diagnosis1]],Table_diagnosis[],2,FALSE)</f>
        <v>Prematurite</v>
      </c>
      <c r="FD137" t="str">
        <f>VLOOKUP(Table_Neonatal5[[#This Row],[Diagnosis2]],Table_diagnosis[],2,FALSE)</f>
        <v>Bas poids de naissance</v>
      </c>
      <c r="FE137" s="4" t="str">
        <f>VLOOKUP(Table_Neonatal5[[#This Row],[DischargeLoc]],Table_DischargeLoc1[],2,FALSE)</f>
        <v>decede</v>
      </c>
      <c r="FF137" s="4" t="str">
        <f>VLOOKUP(Table_Neonatal5[[#This Row],[AdmissionTempLow]],Table_YesNo8[],2,FALSE)</f>
        <v>Non</v>
      </c>
      <c r="FG137" s="4" t="str">
        <f>VLOOKUP(Table_Neonatal5[[#This Row],[BirthWeightLow]],Table_YesNo8[],2,FALSE)</f>
        <v>Non</v>
      </c>
      <c r="FH137" s="4" t="str">
        <f>VLOOKUP(Table_Neonatal5[[#This Row],[GestationalAgeLow]],Table_YesNo8[],2,FALSE)</f>
        <v>Non</v>
      </c>
      <c r="FI137" s="4" t="str">
        <f>VLOOKUP(Table_Neonatal5[[#This Row],[MethRx]],Table_YesNo8[],2,FALSE)</f>
        <v>Non</v>
      </c>
      <c r="FJ137" s="4" t="str">
        <f>VLOOKUP(Table_Neonatal5[[#This Row],[OxygenTherapy]],Table_YesNo8[],2,FALSE)</f>
        <v>Non</v>
      </c>
      <c r="FK137" s="4" t="e">
        <f>VLOOKUP(Table_Neonatal5[[#This Row],[OxygenMethod]],Table_OxygenMethod6[],2,FALSE)</f>
        <v>#N/A</v>
      </c>
      <c r="FL137" s="4" t="str">
        <f>VLOOKUP(Table_Neonatal5[[#This Row],[BloodSugarLow]],Table_YesNo8[],2,FALSE)</f>
        <v>Non</v>
      </c>
      <c r="FM137" s="4" t="str">
        <f>VLOOKUP(Table_Neonatal5[[#This Row],[AdmittedFirst48]],Table_YesNo8[],2,FALSE)</f>
        <v>Oui</v>
      </c>
      <c r="FN137" s="4" t="str">
        <f>VLOOKUP(Table_Neonatal5[[#This Row],[Remained2weeks]],Table_YesNo8[],2,FALSE)</f>
        <v>Non</v>
      </c>
      <c r="FO137" s="4" t="str">
        <f>VLOOKUP(Table_Neonatal5[[#This Row],[Antibiotics]],Table_YesNo8[],2,FALSE)</f>
        <v>Oui</v>
      </c>
      <c r="FP137" s="4" t="str">
        <f>VLOOKUP(Table_Neonatal5[[#This Row],[BilirubinMeas]],Table_YesNo8[],2,FALSE)</f>
        <v>Non</v>
      </c>
      <c r="FQ137" s="4" t="str">
        <f>VLOOKUP(Table_Neonatal5[[#This Row],[Phototherapy]],Table_YesNo8[],2,FALSE)</f>
        <v>Non</v>
      </c>
      <c r="FR137" s="3">
        <f>DATE(2000+Table_Neonatal5[[#This Row],[AdmitYear]],Table_Neonatal5[[#This Row],[AdmitMonth]],Table_Neonatal5[[#This Row],[AdmitDay]])</f>
        <v>42740</v>
      </c>
    </row>
    <row r="138" spans="1:174" x14ac:dyDescent="0.25">
      <c r="A138" t="s">
        <v>363</v>
      </c>
      <c r="B138" s="1">
        <v>0.1076388888888889</v>
      </c>
      <c r="C138" t="s">
        <v>185</v>
      </c>
      <c r="D138">
        <v>4</v>
      </c>
      <c r="E138">
        <v>1</v>
      </c>
      <c r="F138">
        <v>17</v>
      </c>
      <c r="G138">
        <v>0</v>
      </c>
      <c r="H138">
        <v>4</v>
      </c>
      <c r="I138">
        <v>1</v>
      </c>
      <c r="J138">
        <v>17</v>
      </c>
      <c r="K138">
        <v>0</v>
      </c>
      <c r="L138">
        <v>0</v>
      </c>
      <c r="M138">
        <v>0</v>
      </c>
      <c r="N138">
        <v>1900</v>
      </c>
      <c r="O138">
        <v>0</v>
      </c>
      <c r="P138">
        <v>1</v>
      </c>
      <c r="Q138">
        <v>33</v>
      </c>
      <c r="R138">
        <v>0</v>
      </c>
      <c r="T138" s="2">
        <v>0.1736111111111111</v>
      </c>
      <c r="U138">
        <v>0</v>
      </c>
      <c r="V138">
        <v>0</v>
      </c>
      <c r="W138">
        <v>0</v>
      </c>
      <c r="X138">
        <v>1</v>
      </c>
      <c r="Y138">
        <v>0</v>
      </c>
      <c r="AA138">
        <v>3</v>
      </c>
      <c r="AB138">
        <v>0</v>
      </c>
      <c r="AC138" t="s">
        <v>364</v>
      </c>
      <c r="AD138">
        <v>26</v>
      </c>
      <c r="AE138">
        <v>1</v>
      </c>
      <c r="AF138">
        <v>17</v>
      </c>
      <c r="AG138">
        <v>0</v>
      </c>
      <c r="AH138">
        <v>22</v>
      </c>
      <c r="AI138">
        <v>0</v>
      </c>
      <c r="AJ138">
        <v>1</v>
      </c>
      <c r="AK138">
        <v>2000</v>
      </c>
      <c r="AL138">
        <v>0</v>
      </c>
      <c r="AM138">
        <v>18</v>
      </c>
      <c r="AN138" s="2">
        <v>0.1736111111111111</v>
      </c>
      <c r="AO138">
        <v>0</v>
      </c>
      <c r="AP138">
        <v>4</v>
      </c>
      <c r="AQ138">
        <v>1</v>
      </c>
      <c r="AR138">
        <v>17</v>
      </c>
      <c r="AS138">
        <v>0</v>
      </c>
      <c r="AT138">
        <v>0</v>
      </c>
      <c r="AU138" s="1"/>
      <c r="AV138">
        <v>0</v>
      </c>
      <c r="AX138">
        <v>0</v>
      </c>
      <c r="AZ138">
        <v>0</v>
      </c>
      <c r="BA138">
        <v>1</v>
      </c>
      <c r="BB138">
        <v>2</v>
      </c>
      <c r="BC138">
        <v>4</v>
      </c>
      <c r="BD138">
        <v>1</v>
      </c>
      <c r="BE138">
        <v>17</v>
      </c>
      <c r="BF138">
        <v>0</v>
      </c>
      <c r="BG138" s="2"/>
      <c r="BH138">
        <v>0</v>
      </c>
      <c r="BI138">
        <v>8</v>
      </c>
      <c r="BJ138">
        <v>1</v>
      </c>
      <c r="BK138">
        <v>17</v>
      </c>
      <c r="BL138">
        <v>0</v>
      </c>
      <c r="BM138" s="1"/>
      <c r="BN138">
        <v>0</v>
      </c>
      <c r="BP138" s="3"/>
      <c r="BQ138">
        <v>0</v>
      </c>
      <c r="BR138" s="3"/>
      <c r="BS138">
        <v>0</v>
      </c>
      <c r="BT138">
        <v>1</v>
      </c>
      <c r="BU138">
        <v>1</v>
      </c>
      <c r="BV138">
        <v>4</v>
      </c>
      <c r="BW138">
        <v>1</v>
      </c>
      <c r="BX138">
        <v>17</v>
      </c>
      <c r="BY138">
        <v>1900</v>
      </c>
      <c r="BZ138">
        <v>5</v>
      </c>
      <c r="CA138">
        <v>1</v>
      </c>
      <c r="CB138">
        <v>17</v>
      </c>
      <c r="CC138">
        <v>1850</v>
      </c>
      <c r="CD138">
        <v>6</v>
      </c>
      <c r="CE138">
        <v>1</v>
      </c>
      <c r="CF138">
        <v>17</v>
      </c>
      <c r="CG138">
        <v>1750</v>
      </c>
      <c r="CH138">
        <v>7</v>
      </c>
      <c r="CI138">
        <v>1</v>
      </c>
      <c r="CJ138">
        <v>17</v>
      </c>
      <c r="CK138">
        <v>1700</v>
      </c>
      <c r="CL138">
        <v>8</v>
      </c>
      <c r="CM138">
        <v>1</v>
      </c>
      <c r="CN138">
        <v>17</v>
      </c>
      <c r="CO138">
        <v>1700</v>
      </c>
      <c r="CP138">
        <v>9</v>
      </c>
      <c r="CQ138">
        <v>1</v>
      </c>
      <c r="CR138">
        <v>17</v>
      </c>
      <c r="CS138">
        <v>1700</v>
      </c>
      <c r="CT138">
        <v>10</v>
      </c>
      <c r="CU138">
        <v>1</v>
      </c>
      <c r="CW138">
        <v>1750</v>
      </c>
      <c r="CX138">
        <v>11</v>
      </c>
      <c r="CY138">
        <v>1</v>
      </c>
      <c r="CZ138">
        <v>17</v>
      </c>
      <c r="DA138">
        <v>1750</v>
      </c>
      <c r="DB138">
        <v>12</v>
      </c>
      <c r="DC138">
        <v>1</v>
      </c>
      <c r="DD138">
        <v>17</v>
      </c>
      <c r="DE138">
        <v>1750</v>
      </c>
      <c r="DF138">
        <v>13</v>
      </c>
      <c r="DG138">
        <v>1</v>
      </c>
      <c r="DH138">
        <v>17</v>
      </c>
      <c r="DI138">
        <v>1800</v>
      </c>
      <c r="DJ138">
        <v>14</v>
      </c>
      <c r="DK138">
        <v>1</v>
      </c>
      <c r="DL138">
        <v>17</v>
      </c>
      <c r="DM138">
        <v>1750</v>
      </c>
      <c r="DN138">
        <v>15</v>
      </c>
      <c r="DO138">
        <v>1</v>
      </c>
      <c r="DP138">
        <v>17</v>
      </c>
      <c r="DQ138">
        <v>1700</v>
      </c>
      <c r="DZ138">
        <v>1</v>
      </c>
      <c r="EA138">
        <v>4</v>
      </c>
      <c r="EB138">
        <v>1</v>
      </c>
      <c r="EC138">
        <v>17</v>
      </c>
      <c r="ED138">
        <v>0</v>
      </c>
      <c r="EE138">
        <v>95</v>
      </c>
      <c r="EF138">
        <v>2</v>
      </c>
      <c r="EG138">
        <v>5.7</v>
      </c>
      <c r="EH138">
        <v>1</v>
      </c>
      <c r="EM138">
        <v>0</v>
      </c>
      <c r="ES138">
        <v>0</v>
      </c>
      <c r="ET138">
        <v>1</v>
      </c>
      <c r="EV138" t="s">
        <v>189</v>
      </c>
      <c r="EW138">
        <v>2</v>
      </c>
      <c r="EX138">
        <v>2</v>
      </c>
      <c r="EY138">
        <v>17</v>
      </c>
      <c r="EZ138" s="1">
        <v>0.1111111111111111</v>
      </c>
      <c r="FA138" t="str">
        <f>VLOOKUP(Table_Neonatal5[[#This Row],[Gender]],Table_Gender2[],2,FALSE)</f>
        <v>masculin</v>
      </c>
      <c r="FB138" t="e">
        <f>VLOOKUP(Table_Neonatal5[[#This Row],[PretermBy]],Table_PretermBy7[],2,FALSE)</f>
        <v>#N/A</v>
      </c>
      <c r="FC138" t="str">
        <f>VLOOKUP(Table_Neonatal5[[#This Row],[Diagnosis1]],Table_diagnosis[],2,FALSE)</f>
        <v>Prematurite</v>
      </c>
      <c r="FD138" t="str">
        <f>VLOOKUP(Table_Neonatal5[[#This Row],[Diagnosis2]],Table_diagnosis[],2,FALSE)</f>
        <v>Infection neonatale / septicimie neonatale</v>
      </c>
      <c r="FE138" s="4" t="str">
        <f>VLOOKUP(Table_Neonatal5[[#This Row],[DischargeLoc]],Table_DischargeLoc1[],2,FALSE)</f>
        <v>Sortie/maternite</v>
      </c>
      <c r="FF138" s="4" t="str">
        <f>VLOOKUP(Table_Neonatal5[[#This Row],[AdmissionTempLow]],Table_YesNo8[],2,FALSE)</f>
        <v>Non</v>
      </c>
      <c r="FG138" s="4" t="str">
        <f>VLOOKUP(Table_Neonatal5[[#This Row],[BirthWeightLow]],Table_YesNo8[],2,FALSE)</f>
        <v>Non</v>
      </c>
      <c r="FH138" s="4" t="str">
        <f>VLOOKUP(Table_Neonatal5[[#This Row],[GestationalAgeLow]],Table_YesNo8[],2,FALSE)</f>
        <v>Non</v>
      </c>
      <c r="FI138" s="4" t="str">
        <f>VLOOKUP(Table_Neonatal5[[#This Row],[MethRx]],Table_YesNo8[],2,FALSE)</f>
        <v>Non</v>
      </c>
      <c r="FJ138" s="4" t="str">
        <f>VLOOKUP(Table_Neonatal5[[#This Row],[OxygenTherapy]],Table_YesNo8[],2,FALSE)</f>
        <v>Oui</v>
      </c>
      <c r="FK138" s="4" t="str">
        <f>VLOOKUP(Table_Neonatal5[[#This Row],[OxygenMethod]],Table_OxygenMethod6[],2,FALSE)</f>
        <v>CPAP</v>
      </c>
      <c r="FL138" s="4" t="str">
        <f>VLOOKUP(Table_Neonatal5[[#This Row],[BloodSugarLow]],Table_YesNo8[],2,FALSE)</f>
        <v>Non</v>
      </c>
      <c r="FM138" s="4" t="str">
        <f>VLOOKUP(Table_Neonatal5[[#This Row],[AdmittedFirst48]],Table_YesNo8[],2,FALSE)</f>
        <v>Oui</v>
      </c>
      <c r="FN138" s="4" t="str">
        <f>VLOOKUP(Table_Neonatal5[[#This Row],[Remained2weeks]],Table_YesNo8[],2,FALSE)</f>
        <v>Oui</v>
      </c>
      <c r="FO138" s="4" t="str">
        <f>VLOOKUP(Table_Neonatal5[[#This Row],[Antibiotics]],Table_YesNo8[],2,FALSE)</f>
        <v>Oui</v>
      </c>
      <c r="FP138" s="4" t="str">
        <f>VLOOKUP(Table_Neonatal5[[#This Row],[BilirubinMeas]],Table_YesNo8[],2,FALSE)</f>
        <v>Non</v>
      </c>
      <c r="FQ138" s="4" t="str">
        <f>VLOOKUP(Table_Neonatal5[[#This Row],[Phototherapy]],Table_YesNo8[],2,FALSE)</f>
        <v>Oui</v>
      </c>
      <c r="FR138" s="3">
        <f>DATE(2000+Table_Neonatal5[[#This Row],[AdmitYear]],Table_Neonatal5[[#This Row],[AdmitMonth]],Table_Neonatal5[[#This Row],[AdmitDay]])</f>
        <v>42739</v>
      </c>
    </row>
    <row r="139" spans="1:174" x14ac:dyDescent="0.25">
      <c r="A139" t="s">
        <v>365</v>
      </c>
      <c r="B139" s="1">
        <v>0.53749999999999998</v>
      </c>
      <c r="C139" t="s">
        <v>185</v>
      </c>
      <c r="D139">
        <v>27</v>
      </c>
      <c r="E139">
        <v>9</v>
      </c>
      <c r="F139">
        <v>16</v>
      </c>
      <c r="G139">
        <v>0</v>
      </c>
      <c r="H139">
        <v>27</v>
      </c>
      <c r="I139">
        <v>9</v>
      </c>
      <c r="J139">
        <v>16</v>
      </c>
      <c r="K139">
        <v>0</v>
      </c>
      <c r="L139">
        <v>1</v>
      </c>
      <c r="M139">
        <v>0</v>
      </c>
      <c r="N139">
        <v>3400</v>
      </c>
      <c r="O139">
        <v>0</v>
      </c>
      <c r="P139">
        <v>0</v>
      </c>
      <c r="R139">
        <v>0</v>
      </c>
      <c r="T139" s="2">
        <v>0.54166666666666663</v>
      </c>
      <c r="U139">
        <v>0</v>
      </c>
      <c r="V139">
        <v>0</v>
      </c>
      <c r="W139">
        <v>0</v>
      </c>
      <c r="X139">
        <v>3</v>
      </c>
      <c r="Y139">
        <v>0</v>
      </c>
      <c r="AA139">
        <v>12</v>
      </c>
      <c r="AB139">
        <v>0</v>
      </c>
      <c r="AC139" t="s">
        <v>366</v>
      </c>
      <c r="AD139">
        <v>4</v>
      </c>
      <c r="AE139">
        <v>10</v>
      </c>
      <c r="AF139">
        <v>16</v>
      </c>
      <c r="AG139">
        <v>0</v>
      </c>
      <c r="AH139">
        <v>7</v>
      </c>
      <c r="AI139">
        <v>0</v>
      </c>
      <c r="AJ139">
        <v>1</v>
      </c>
      <c r="AK139">
        <v>3600</v>
      </c>
      <c r="AL139">
        <v>0</v>
      </c>
      <c r="AM139">
        <v>17</v>
      </c>
      <c r="AN139" s="2">
        <v>0.54166666666666663</v>
      </c>
      <c r="AO139">
        <v>0</v>
      </c>
      <c r="AP139">
        <v>27</v>
      </c>
      <c r="AQ139">
        <v>9</v>
      </c>
      <c r="AR139">
        <v>16</v>
      </c>
      <c r="AS139">
        <v>0</v>
      </c>
      <c r="AT139">
        <v>0</v>
      </c>
      <c r="AU139" s="1"/>
      <c r="AV139">
        <v>0</v>
      </c>
      <c r="AX139">
        <v>0</v>
      </c>
      <c r="AZ139">
        <v>0</v>
      </c>
      <c r="BA139">
        <v>0</v>
      </c>
      <c r="BF139">
        <v>0</v>
      </c>
      <c r="BG139" s="2"/>
      <c r="BH139">
        <v>0</v>
      </c>
      <c r="BL139">
        <v>0</v>
      </c>
      <c r="BM139" s="1"/>
      <c r="BN139">
        <v>0</v>
      </c>
      <c r="BO139">
        <v>0</v>
      </c>
      <c r="BP139" s="3"/>
      <c r="BQ139">
        <v>0</v>
      </c>
      <c r="BR139" s="3"/>
      <c r="BS139">
        <v>0</v>
      </c>
      <c r="BT139">
        <v>1</v>
      </c>
      <c r="BU139">
        <v>0</v>
      </c>
      <c r="DZ139">
        <v>1</v>
      </c>
      <c r="EA139">
        <v>27</v>
      </c>
      <c r="EB139">
        <v>9</v>
      </c>
      <c r="EC139">
        <v>16</v>
      </c>
      <c r="ED139">
        <v>0</v>
      </c>
      <c r="EE139">
        <v>170</v>
      </c>
      <c r="EF139">
        <v>2</v>
      </c>
      <c r="EG139">
        <v>17</v>
      </c>
      <c r="EH139">
        <v>1</v>
      </c>
      <c r="EM139">
        <v>0</v>
      </c>
      <c r="ES139">
        <v>0</v>
      </c>
      <c r="ET139">
        <v>0</v>
      </c>
      <c r="EV139" t="s">
        <v>189</v>
      </c>
      <c r="EW139">
        <v>11</v>
      </c>
      <c r="EX139">
        <v>11</v>
      </c>
      <c r="EY139">
        <v>16</v>
      </c>
      <c r="EZ139" s="1">
        <v>0.54166666666666663</v>
      </c>
      <c r="FA139" t="str">
        <f>VLOOKUP(Table_Neonatal5[[#This Row],[Gender]],Table_Gender2[],2,FALSE)</f>
        <v>feminin</v>
      </c>
      <c r="FB139" t="e">
        <f>VLOOKUP(Table_Neonatal5[[#This Row],[PretermBy]],Table_PretermBy7[],2,FALSE)</f>
        <v>#N/A</v>
      </c>
      <c r="FC139" t="str">
        <f>VLOOKUP(Table_Neonatal5[[#This Row],[Diagnosis1]],Table_diagnosis[],2,FALSE)</f>
        <v>Infection neonatale / septicimie neonatale</v>
      </c>
      <c r="FD139" t="str">
        <f>VLOOKUP(Table_Neonatal5[[#This Row],[Diagnosis2]],Table_diagnosis[],2,FALSE)</f>
        <v>Autre diagnostic</v>
      </c>
      <c r="FE139" s="4" t="str">
        <f>VLOOKUP(Table_Neonatal5[[#This Row],[DischargeLoc]],Table_DischargeLoc1[],2,FALSE)</f>
        <v>Sortie/maternite</v>
      </c>
      <c r="FF139" s="4" t="str">
        <f>VLOOKUP(Table_Neonatal5[[#This Row],[AdmissionTempLow]],Table_YesNo8[],2,FALSE)</f>
        <v>Non</v>
      </c>
      <c r="FG139" s="4" t="str">
        <f>VLOOKUP(Table_Neonatal5[[#This Row],[BirthWeightLow]],Table_YesNo8[],2,FALSE)</f>
        <v>Non</v>
      </c>
      <c r="FH139" s="4" t="str">
        <f>VLOOKUP(Table_Neonatal5[[#This Row],[GestationalAgeLow]],Table_YesNo8[],2,FALSE)</f>
        <v>Non</v>
      </c>
      <c r="FI139" s="4" t="str">
        <f>VLOOKUP(Table_Neonatal5[[#This Row],[MethRx]],Table_YesNo8[],2,FALSE)</f>
        <v>Non</v>
      </c>
      <c r="FJ139" s="4" t="str">
        <f>VLOOKUP(Table_Neonatal5[[#This Row],[OxygenTherapy]],Table_YesNo8[],2,FALSE)</f>
        <v>Non</v>
      </c>
      <c r="FK139" s="4" t="e">
        <f>VLOOKUP(Table_Neonatal5[[#This Row],[OxygenMethod]],Table_OxygenMethod6[],2,FALSE)</f>
        <v>#N/A</v>
      </c>
      <c r="FL139" s="4" t="str">
        <f>VLOOKUP(Table_Neonatal5[[#This Row],[BloodSugarLow]],Table_YesNo8[],2,FALSE)</f>
        <v>Non</v>
      </c>
      <c r="FM139" s="4" t="str">
        <f>VLOOKUP(Table_Neonatal5[[#This Row],[AdmittedFirst48]],Table_YesNo8[],2,FALSE)</f>
        <v>Oui</v>
      </c>
      <c r="FN139" s="4" t="str">
        <f>VLOOKUP(Table_Neonatal5[[#This Row],[Remained2weeks]],Table_YesNo8[],2,FALSE)</f>
        <v>Non</v>
      </c>
      <c r="FO139" s="4" t="str">
        <f>VLOOKUP(Table_Neonatal5[[#This Row],[Antibiotics]],Table_YesNo8[],2,FALSE)</f>
        <v>Oui</v>
      </c>
      <c r="FP139" s="4" t="str">
        <f>VLOOKUP(Table_Neonatal5[[#This Row],[BilirubinMeas]],Table_YesNo8[],2,FALSE)</f>
        <v>Non</v>
      </c>
      <c r="FQ139" s="4" t="str">
        <f>VLOOKUP(Table_Neonatal5[[#This Row],[Phototherapy]],Table_YesNo8[],2,FALSE)</f>
        <v>Non</v>
      </c>
      <c r="FR139" s="3">
        <f>DATE(2000+Table_Neonatal5[[#This Row],[AdmitYear]],Table_Neonatal5[[#This Row],[AdmitMonth]],Table_Neonatal5[[#This Row],[AdmitDay]])</f>
        <v>42640</v>
      </c>
    </row>
    <row r="140" spans="1:174" x14ac:dyDescent="0.25">
      <c r="A140" t="s">
        <v>367</v>
      </c>
      <c r="B140" s="1">
        <v>0.51388888888888884</v>
      </c>
      <c r="C140" t="s">
        <v>185</v>
      </c>
      <c r="D140">
        <v>18</v>
      </c>
      <c r="E140">
        <v>11</v>
      </c>
      <c r="F140">
        <v>16</v>
      </c>
      <c r="G140">
        <v>0</v>
      </c>
      <c r="H140">
        <v>18</v>
      </c>
      <c r="I140">
        <v>11</v>
      </c>
      <c r="J140">
        <v>16</v>
      </c>
      <c r="K140">
        <v>0</v>
      </c>
      <c r="L140">
        <v>0</v>
      </c>
      <c r="M140">
        <v>0</v>
      </c>
      <c r="N140">
        <v>2100</v>
      </c>
      <c r="O140">
        <v>0</v>
      </c>
      <c r="P140">
        <v>0</v>
      </c>
      <c r="R140">
        <v>0</v>
      </c>
      <c r="T140" s="2">
        <v>0.49652777777777779</v>
      </c>
      <c r="U140">
        <v>0</v>
      </c>
      <c r="V140">
        <v>0</v>
      </c>
      <c r="W140">
        <v>0</v>
      </c>
      <c r="X140">
        <v>3</v>
      </c>
      <c r="Y140">
        <v>0</v>
      </c>
      <c r="AB140">
        <v>1</v>
      </c>
      <c r="AD140">
        <v>3</v>
      </c>
      <c r="AE140">
        <v>12</v>
      </c>
      <c r="AF140">
        <v>16</v>
      </c>
      <c r="AG140">
        <v>0</v>
      </c>
      <c r="AH140">
        <v>15</v>
      </c>
      <c r="AI140">
        <v>0</v>
      </c>
      <c r="AJ140">
        <v>1</v>
      </c>
      <c r="AK140">
        <v>2700</v>
      </c>
      <c r="AL140">
        <v>0</v>
      </c>
      <c r="AM140">
        <v>17</v>
      </c>
      <c r="AN140" s="2">
        <v>0.49652777777777779</v>
      </c>
      <c r="AO140">
        <v>0</v>
      </c>
      <c r="AP140">
        <v>18</v>
      </c>
      <c r="AQ140">
        <v>11</v>
      </c>
      <c r="AR140">
        <v>16</v>
      </c>
      <c r="AS140">
        <v>0</v>
      </c>
      <c r="AT140">
        <v>0</v>
      </c>
      <c r="AU140" s="1"/>
      <c r="AV140">
        <v>0</v>
      </c>
      <c r="AX140">
        <v>0</v>
      </c>
      <c r="AZ140">
        <v>0</v>
      </c>
      <c r="BA140">
        <v>1</v>
      </c>
      <c r="BB140">
        <v>2</v>
      </c>
      <c r="BC140">
        <v>18</v>
      </c>
      <c r="BD140">
        <v>11</v>
      </c>
      <c r="BE140">
        <v>16</v>
      </c>
      <c r="BF140">
        <v>0</v>
      </c>
      <c r="BG140" s="2">
        <v>0.54166666666666663</v>
      </c>
      <c r="BH140">
        <v>0</v>
      </c>
      <c r="BI140">
        <v>19</v>
      </c>
      <c r="BJ140">
        <v>11</v>
      </c>
      <c r="BK140">
        <v>16</v>
      </c>
      <c r="BL140">
        <v>0</v>
      </c>
      <c r="BM140" s="1">
        <v>0.875</v>
      </c>
      <c r="BN140">
        <v>0</v>
      </c>
      <c r="BP140" s="3"/>
      <c r="BQ140">
        <v>0</v>
      </c>
      <c r="BR140" s="3"/>
      <c r="BS140">
        <v>0</v>
      </c>
      <c r="BT140">
        <v>1</v>
      </c>
      <c r="BU140">
        <v>1</v>
      </c>
      <c r="BV140">
        <v>18</v>
      </c>
      <c r="BW140">
        <v>11</v>
      </c>
      <c r="BX140">
        <v>16</v>
      </c>
      <c r="BY140">
        <v>21000</v>
      </c>
      <c r="BZ140">
        <v>19</v>
      </c>
      <c r="CA140">
        <v>11</v>
      </c>
      <c r="CB140">
        <v>16</v>
      </c>
      <c r="CC140">
        <v>1950</v>
      </c>
      <c r="CD140">
        <v>20</v>
      </c>
      <c r="CE140">
        <v>11</v>
      </c>
      <c r="CF140">
        <v>16</v>
      </c>
      <c r="CG140">
        <v>9</v>
      </c>
      <c r="CH140">
        <v>21</v>
      </c>
      <c r="CI140">
        <v>11</v>
      </c>
      <c r="CJ140">
        <v>16</v>
      </c>
      <c r="CK140">
        <v>2000</v>
      </c>
      <c r="CL140">
        <v>22</v>
      </c>
      <c r="CM140">
        <v>11</v>
      </c>
      <c r="CN140">
        <v>16</v>
      </c>
      <c r="CO140">
        <v>2000</v>
      </c>
      <c r="CP140">
        <v>23</v>
      </c>
      <c r="CQ140">
        <v>11</v>
      </c>
      <c r="CR140">
        <v>16</v>
      </c>
      <c r="CS140">
        <v>2100</v>
      </c>
      <c r="CT140">
        <v>24</v>
      </c>
      <c r="CU140">
        <v>11</v>
      </c>
      <c r="CW140">
        <v>2100</v>
      </c>
      <c r="CX140">
        <v>25</v>
      </c>
      <c r="CY140">
        <v>11</v>
      </c>
      <c r="CZ140">
        <v>16</v>
      </c>
      <c r="DA140">
        <v>2150</v>
      </c>
      <c r="DB140">
        <v>26</v>
      </c>
      <c r="DC140">
        <v>11</v>
      </c>
      <c r="DD140">
        <v>16</v>
      </c>
      <c r="DE140">
        <v>2250</v>
      </c>
      <c r="DF140">
        <v>27</v>
      </c>
      <c r="DG140">
        <v>11</v>
      </c>
      <c r="DH140">
        <v>16</v>
      </c>
      <c r="DI140">
        <v>9</v>
      </c>
      <c r="DJ140">
        <v>28</v>
      </c>
      <c r="DK140">
        <v>11</v>
      </c>
      <c r="DL140">
        <v>16</v>
      </c>
      <c r="DM140">
        <v>2400</v>
      </c>
      <c r="DN140">
        <v>29</v>
      </c>
      <c r="DO140">
        <v>11</v>
      </c>
      <c r="DP140">
        <v>16</v>
      </c>
      <c r="DQ140">
        <v>2450</v>
      </c>
      <c r="DZ140">
        <v>1</v>
      </c>
      <c r="EA140">
        <v>27</v>
      </c>
      <c r="EB140">
        <v>11</v>
      </c>
      <c r="EC140">
        <v>16</v>
      </c>
      <c r="ED140">
        <v>0</v>
      </c>
      <c r="EE140">
        <v>105</v>
      </c>
      <c r="EF140">
        <v>2</v>
      </c>
      <c r="EG140">
        <v>6.3</v>
      </c>
      <c r="EH140">
        <v>1</v>
      </c>
      <c r="EM140">
        <v>0</v>
      </c>
      <c r="ES140">
        <v>0</v>
      </c>
      <c r="ET140">
        <v>0</v>
      </c>
      <c r="EV140" t="s">
        <v>189</v>
      </c>
      <c r="EW140">
        <v>11</v>
      </c>
      <c r="EX140">
        <v>1</v>
      </c>
      <c r="EY140">
        <v>17</v>
      </c>
      <c r="EZ140" s="1">
        <v>0.51736111111111116</v>
      </c>
      <c r="FA140" t="str">
        <f>VLOOKUP(Table_Neonatal5[[#This Row],[Gender]],Table_Gender2[],2,FALSE)</f>
        <v>masculin</v>
      </c>
      <c r="FB140" t="e">
        <f>VLOOKUP(Table_Neonatal5[[#This Row],[PretermBy]],Table_PretermBy7[],2,FALSE)</f>
        <v>#N/A</v>
      </c>
      <c r="FC140" t="str">
        <f>VLOOKUP(Table_Neonatal5[[#This Row],[Diagnosis1]],Table_diagnosis[],2,FALSE)</f>
        <v>Infection neonatale / septicimie neonatale</v>
      </c>
      <c r="FD140" t="e">
        <f>VLOOKUP(Table_Neonatal5[[#This Row],[Diagnosis2]],Table_diagnosis[],2,FALSE)</f>
        <v>#N/A</v>
      </c>
      <c r="FE140" s="4" t="str">
        <f>VLOOKUP(Table_Neonatal5[[#This Row],[DischargeLoc]],Table_DischargeLoc1[],2,FALSE)</f>
        <v>Sortie/maternite</v>
      </c>
      <c r="FF140" s="4" t="str">
        <f>VLOOKUP(Table_Neonatal5[[#This Row],[AdmissionTempLow]],Table_YesNo8[],2,FALSE)</f>
        <v>Non</v>
      </c>
      <c r="FG140" s="4" t="str">
        <f>VLOOKUP(Table_Neonatal5[[#This Row],[BirthWeightLow]],Table_YesNo8[],2,FALSE)</f>
        <v>Non</v>
      </c>
      <c r="FH140" s="4" t="str">
        <f>VLOOKUP(Table_Neonatal5[[#This Row],[GestationalAgeLow]],Table_YesNo8[],2,FALSE)</f>
        <v>Non</v>
      </c>
      <c r="FI140" s="4" t="str">
        <f>VLOOKUP(Table_Neonatal5[[#This Row],[MethRx]],Table_YesNo8[],2,FALSE)</f>
        <v>Non</v>
      </c>
      <c r="FJ140" s="4" t="str">
        <f>VLOOKUP(Table_Neonatal5[[#This Row],[OxygenTherapy]],Table_YesNo8[],2,FALSE)</f>
        <v>Oui</v>
      </c>
      <c r="FK140" s="4" t="str">
        <f>VLOOKUP(Table_Neonatal5[[#This Row],[OxygenMethod]],Table_OxygenMethod6[],2,FALSE)</f>
        <v>CPAP</v>
      </c>
      <c r="FL140" s="4" t="str">
        <f>VLOOKUP(Table_Neonatal5[[#This Row],[BloodSugarLow]],Table_YesNo8[],2,FALSE)</f>
        <v>Non</v>
      </c>
      <c r="FM140" s="4" t="str">
        <f>VLOOKUP(Table_Neonatal5[[#This Row],[AdmittedFirst48]],Table_YesNo8[],2,FALSE)</f>
        <v>Oui</v>
      </c>
      <c r="FN140" s="4" t="str">
        <f>VLOOKUP(Table_Neonatal5[[#This Row],[Remained2weeks]],Table_YesNo8[],2,FALSE)</f>
        <v>Oui</v>
      </c>
      <c r="FO140" s="4" t="str">
        <f>VLOOKUP(Table_Neonatal5[[#This Row],[Antibiotics]],Table_YesNo8[],2,FALSE)</f>
        <v>Oui</v>
      </c>
      <c r="FP140" s="4" t="str">
        <f>VLOOKUP(Table_Neonatal5[[#This Row],[BilirubinMeas]],Table_YesNo8[],2,FALSE)</f>
        <v>Non</v>
      </c>
      <c r="FQ140" s="4" t="str">
        <f>VLOOKUP(Table_Neonatal5[[#This Row],[Phototherapy]],Table_YesNo8[],2,FALSE)</f>
        <v>Non</v>
      </c>
      <c r="FR140" s="3">
        <f>DATE(2000+Table_Neonatal5[[#This Row],[AdmitYear]],Table_Neonatal5[[#This Row],[AdmitMonth]],Table_Neonatal5[[#This Row],[AdmitDay]])</f>
        <v>42692</v>
      </c>
    </row>
    <row r="141" spans="1:174" x14ac:dyDescent="0.25">
      <c r="A141" t="s">
        <v>368</v>
      </c>
      <c r="B141" s="1">
        <v>0.52569444444444446</v>
      </c>
      <c r="C141" t="s">
        <v>185</v>
      </c>
      <c r="D141">
        <v>18</v>
      </c>
      <c r="E141">
        <v>9</v>
      </c>
      <c r="F141">
        <v>16</v>
      </c>
      <c r="G141">
        <v>0</v>
      </c>
      <c r="H141">
        <v>18</v>
      </c>
      <c r="I141">
        <v>9</v>
      </c>
      <c r="J141">
        <v>16</v>
      </c>
      <c r="K141">
        <v>0</v>
      </c>
      <c r="L141">
        <v>0</v>
      </c>
      <c r="M141">
        <v>0</v>
      </c>
      <c r="N141">
        <v>1800</v>
      </c>
      <c r="O141">
        <v>0</v>
      </c>
      <c r="P141">
        <v>1</v>
      </c>
      <c r="R141">
        <v>0</v>
      </c>
      <c r="T141" s="2">
        <v>0.95833333333333337</v>
      </c>
      <c r="U141">
        <v>0</v>
      </c>
      <c r="V141">
        <v>0</v>
      </c>
      <c r="W141">
        <v>0</v>
      </c>
      <c r="X141">
        <v>2</v>
      </c>
      <c r="Y141">
        <v>0</v>
      </c>
      <c r="AA141">
        <v>12</v>
      </c>
      <c r="AB141">
        <v>0</v>
      </c>
      <c r="AC141" t="s">
        <v>369</v>
      </c>
      <c r="AD141">
        <v>4</v>
      </c>
      <c r="AE141">
        <v>10</v>
      </c>
      <c r="AF141">
        <v>16</v>
      </c>
      <c r="AG141">
        <v>0</v>
      </c>
      <c r="AH141">
        <v>15</v>
      </c>
      <c r="AI141">
        <v>0</v>
      </c>
      <c r="AJ141">
        <v>1</v>
      </c>
      <c r="AK141">
        <v>1800</v>
      </c>
      <c r="AL141">
        <v>0</v>
      </c>
      <c r="AM141">
        <v>17</v>
      </c>
      <c r="AN141" s="2">
        <v>0.95833333333333337</v>
      </c>
      <c r="AO141">
        <v>0</v>
      </c>
      <c r="AP141">
        <v>18</v>
      </c>
      <c r="AQ141">
        <v>9</v>
      </c>
      <c r="AR141">
        <v>16</v>
      </c>
      <c r="AS141">
        <v>0</v>
      </c>
      <c r="AT141">
        <v>0</v>
      </c>
      <c r="AU141" s="1"/>
      <c r="AV141">
        <v>0</v>
      </c>
      <c r="AX141">
        <v>0</v>
      </c>
      <c r="AZ141">
        <v>0</v>
      </c>
      <c r="BA141">
        <v>1</v>
      </c>
      <c r="BB141">
        <v>1</v>
      </c>
      <c r="BC141">
        <v>18</v>
      </c>
      <c r="BD141">
        <v>10</v>
      </c>
      <c r="BE141">
        <v>16</v>
      </c>
      <c r="BF141">
        <v>0</v>
      </c>
      <c r="BG141" s="2">
        <v>0.95833333333333337</v>
      </c>
      <c r="BH141">
        <v>0</v>
      </c>
      <c r="BI141">
        <v>19</v>
      </c>
      <c r="BJ141">
        <v>10</v>
      </c>
      <c r="BK141">
        <v>16</v>
      </c>
      <c r="BL141">
        <v>0</v>
      </c>
      <c r="BM141" s="1">
        <v>0.25</v>
      </c>
      <c r="BN141">
        <v>0</v>
      </c>
      <c r="BO141">
        <v>0</v>
      </c>
      <c r="BP141" s="3"/>
      <c r="BQ141">
        <v>0</v>
      </c>
      <c r="BR141" s="3"/>
      <c r="BS141">
        <v>0</v>
      </c>
      <c r="BT141">
        <v>1</v>
      </c>
      <c r="BU141">
        <v>1</v>
      </c>
      <c r="BV141">
        <v>18</v>
      </c>
      <c r="BW141">
        <v>9</v>
      </c>
      <c r="BX141">
        <v>16</v>
      </c>
      <c r="BY141">
        <v>1800</v>
      </c>
      <c r="BZ141">
        <v>19</v>
      </c>
      <c r="CA141">
        <v>9</v>
      </c>
      <c r="CB141">
        <v>16</v>
      </c>
      <c r="CC141">
        <v>1600</v>
      </c>
      <c r="CD141">
        <v>20</v>
      </c>
      <c r="CE141">
        <v>9</v>
      </c>
      <c r="CF141">
        <v>16</v>
      </c>
      <c r="CG141">
        <v>1650</v>
      </c>
      <c r="CH141">
        <v>21</v>
      </c>
      <c r="CI141">
        <v>9</v>
      </c>
      <c r="CJ141">
        <v>16</v>
      </c>
      <c r="CK141">
        <v>1600</v>
      </c>
      <c r="CL141">
        <v>22</v>
      </c>
      <c r="CM141">
        <v>9</v>
      </c>
      <c r="CN141">
        <v>16</v>
      </c>
      <c r="CO141">
        <v>1550</v>
      </c>
      <c r="CP141">
        <v>23</v>
      </c>
      <c r="CQ141">
        <v>9</v>
      </c>
      <c r="CR141">
        <v>16</v>
      </c>
      <c r="CS141">
        <v>1500</v>
      </c>
      <c r="CT141">
        <v>24</v>
      </c>
      <c r="CU141">
        <v>9</v>
      </c>
      <c r="CW141">
        <v>1600</v>
      </c>
      <c r="CX141">
        <v>25</v>
      </c>
      <c r="CY141">
        <v>9</v>
      </c>
      <c r="CZ141">
        <v>16</v>
      </c>
      <c r="DA141">
        <v>1800</v>
      </c>
      <c r="DB141">
        <v>26</v>
      </c>
      <c r="DC141">
        <v>9</v>
      </c>
      <c r="DD141">
        <v>16</v>
      </c>
      <c r="DE141">
        <v>1950</v>
      </c>
      <c r="DF141">
        <v>27</v>
      </c>
      <c r="DG141">
        <v>9</v>
      </c>
      <c r="DH141">
        <v>16</v>
      </c>
      <c r="DI141">
        <v>1700</v>
      </c>
      <c r="DJ141">
        <v>28</v>
      </c>
      <c r="DK141">
        <v>9</v>
      </c>
      <c r="DL141">
        <v>16</v>
      </c>
      <c r="DM141">
        <v>1600</v>
      </c>
      <c r="DN141">
        <v>29</v>
      </c>
      <c r="DO141">
        <v>9</v>
      </c>
      <c r="DP141">
        <v>16</v>
      </c>
      <c r="DQ141">
        <v>1650</v>
      </c>
      <c r="DZ141">
        <v>1</v>
      </c>
      <c r="EA141">
        <v>18</v>
      </c>
      <c r="EB141">
        <v>9</v>
      </c>
      <c r="EC141">
        <v>16</v>
      </c>
      <c r="ED141">
        <v>0</v>
      </c>
      <c r="EE141">
        <v>90</v>
      </c>
      <c r="EF141">
        <v>2</v>
      </c>
      <c r="EG141">
        <v>5.4</v>
      </c>
      <c r="EH141">
        <v>1</v>
      </c>
      <c r="EM141">
        <v>0</v>
      </c>
      <c r="ES141">
        <v>0</v>
      </c>
      <c r="ET141">
        <v>0</v>
      </c>
      <c r="EV141" t="s">
        <v>189</v>
      </c>
      <c r="EW141">
        <v>11</v>
      </c>
      <c r="EX141">
        <v>11</v>
      </c>
      <c r="EY141">
        <v>16</v>
      </c>
      <c r="EZ141" s="1">
        <v>0.52986111111111112</v>
      </c>
      <c r="FA141" t="str">
        <f>VLOOKUP(Table_Neonatal5[[#This Row],[Gender]],Table_Gender2[],2,FALSE)</f>
        <v>masculin</v>
      </c>
      <c r="FB141" t="e">
        <f>VLOOKUP(Table_Neonatal5[[#This Row],[PretermBy]],Table_PretermBy7[],2,FALSE)</f>
        <v>#N/A</v>
      </c>
      <c r="FC141" t="str">
        <f>VLOOKUP(Table_Neonatal5[[#This Row],[Diagnosis1]],Table_diagnosis[],2,FALSE)</f>
        <v>Bas poids de naissance</v>
      </c>
      <c r="FD141" t="str">
        <f>VLOOKUP(Table_Neonatal5[[#This Row],[Diagnosis2]],Table_diagnosis[],2,FALSE)</f>
        <v>Autre diagnostic</v>
      </c>
      <c r="FE141" s="4" t="str">
        <f>VLOOKUP(Table_Neonatal5[[#This Row],[DischargeLoc]],Table_DischargeLoc1[],2,FALSE)</f>
        <v>Sortie/maternite</v>
      </c>
      <c r="FF141" s="4" t="str">
        <f>VLOOKUP(Table_Neonatal5[[#This Row],[AdmissionTempLow]],Table_YesNo8[],2,FALSE)</f>
        <v>Non</v>
      </c>
      <c r="FG141" s="4" t="str">
        <f>VLOOKUP(Table_Neonatal5[[#This Row],[BirthWeightLow]],Table_YesNo8[],2,FALSE)</f>
        <v>Non</v>
      </c>
      <c r="FH141" s="4" t="str">
        <f>VLOOKUP(Table_Neonatal5[[#This Row],[GestationalAgeLow]],Table_YesNo8[],2,FALSE)</f>
        <v>Non</v>
      </c>
      <c r="FI141" s="4" t="str">
        <f>VLOOKUP(Table_Neonatal5[[#This Row],[MethRx]],Table_YesNo8[],2,FALSE)</f>
        <v>Non</v>
      </c>
      <c r="FJ141" s="4" t="str">
        <f>VLOOKUP(Table_Neonatal5[[#This Row],[OxygenTherapy]],Table_YesNo8[],2,FALSE)</f>
        <v>Oui</v>
      </c>
      <c r="FK141" s="4" t="str">
        <f>VLOOKUP(Table_Neonatal5[[#This Row],[OxygenMethod]],Table_OxygenMethod6[],2,FALSE)</f>
        <v>canule nasale/mask</v>
      </c>
      <c r="FL141" s="4" t="str">
        <f>VLOOKUP(Table_Neonatal5[[#This Row],[BloodSugarLow]],Table_YesNo8[],2,FALSE)</f>
        <v>Non</v>
      </c>
      <c r="FM141" s="4" t="str">
        <f>VLOOKUP(Table_Neonatal5[[#This Row],[AdmittedFirst48]],Table_YesNo8[],2,FALSE)</f>
        <v>Oui</v>
      </c>
      <c r="FN141" s="4" t="str">
        <f>VLOOKUP(Table_Neonatal5[[#This Row],[Remained2weeks]],Table_YesNo8[],2,FALSE)</f>
        <v>Oui</v>
      </c>
      <c r="FO141" s="4" t="str">
        <f>VLOOKUP(Table_Neonatal5[[#This Row],[Antibiotics]],Table_YesNo8[],2,FALSE)</f>
        <v>Oui</v>
      </c>
      <c r="FP141" s="4" t="str">
        <f>VLOOKUP(Table_Neonatal5[[#This Row],[BilirubinMeas]],Table_YesNo8[],2,FALSE)</f>
        <v>Non</v>
      </c>
      <c r="FQ141" s="4" t="str">
        <f>VLOOKUP(Table_Neonatal5[[#This Row],[Phototherapy]],Table_YesNo8[],2,FALSE)</f>
        <v>Non</v>
      </c>
      <c r="FR141" s="3">
        <f>DATE(2000+Table_Neonatal5[[#This Row],[AdmitYear]],Table_Neonatal5[[#This Row],[AdmitMonth]],Table_Neonatal5[[#This Row],[AdmitDay]])</f>
        <v>42631</v>
      </c>
    </row>
    <row r="142" spans="1:174" x14ac:dyDescent="0.25">
      <c r="A142" t="s">
        <v>370</v>
      </c>
      <c r="B142" s="1">
        <v>0.45208333333333334</v>
      </c>
      <c r="C142" t="s">
        <v>185</v>
      </c>
      <c r="D142">
        <v>18</v>
      </c>
      <c r="E142">
        <v>1</v>
      </c>
      <c r="F142">
        <v>17</v>
      </c>
      <c r="G142">
        <v>0</v>
      </c>
      <c r="H142">
        <v>6</v>
      </c>
      <c r="I142">
        <v>2</v>
      </c>
      <c r="J142">
        <v>17</v>
      </c>
      <c r="K142">
        <v>0</v>
      </c>
      <c r="L142">
        <v>0</v>
      </c>
      <c r="M142">
        <v>0</v>
      </c>
      <c r="N142">
        <v>3400</v>
      </c>
      <c r="O142">
        <v>0</v>
      </c>
      <c r="P142">
        <v>0</v>
      </c>
      <c r="R142">
        <v>0</v>
      </c>
      <c r="T142" s="2">
        <v>0.41666666666666669</v>
      </c>
      <c r="U142">
        <v>0</v>
      </c>
      <c r="V142">
        <v>19</v>
      </c>
      <c r="W142">
        <v>0</v>
      </c>
      <c r="X142">
        <v>12</v>
      </c>
      <c r="Y142">
        <v>0</v>
      </c>
      <c r="Z142" t="s">
        <v>371</v>
      </c>
      <c r="AB142">
        <v>1</v>
      </c>
      <c r="AD142">
        <v>13</v>
      </c>
      <c r="AE142">
        <v>2</v>
      </c>
      <c r="AF142">
        <v>17</v>
      </c>
      <c r="AG142">
        <v>0</v>
      </c>
      <c r="AH142">
        <v>26</v>
      </c>
      <c r="AI142">
        <v>0</v>
      </c>
      <c r="AJ142">
        <v>1</v>
      </c>
      <c r="AK142">
        <v>3900</v>
      </c>
      <c r="AL142">
        <v>0</v>
      </c>
      <c r="AM142">
        <v>17</v>
      </c>
      <c r="AN142" s="2">
        <v>0.41666666666666669</v>
      </c>
      <c r="AO142">
        <v>0</v>
      </c>
      <c r="AP142">
        <v>6</v>
      </c>
      <c r="AQ142">
        <v>2</v>
      </c>
      <c r="AR142">
        <v>17</v>
      </c>
      <c r="AS142">
        <v>0</v>
      </c>
      <c r="AT142">
        <v>0</v>
      </c>
      <c r="AU142" s="1"/>
      <c r="AV142">
        <v>0</v>
      </c>
      <c r="AX142">
        <v>0</v>
      </c>
      <c r="AZ142">
        <v>0</v>
      </c>
      <c r="BA142">
        <v>0</v>
      </c>
      <c r="BF142">
        <v>0</v>
      </c>
      <c r="BG142" s="2"/>
      <c r="BH142">
        <v>0</v>
      </c>
      <c r="BL142">
        <v>0</v>
      </c>
      <c r="BM142" s="1"/>
      <c r="BN142">
        <v>0</v>
      </c>
      <c r="BO142">
        <v>0</v>
      </c>
      <c r="BP142" s="3"/>
      <c r="BQ142">
        <v>0</v>
      </c>
      <c r="BR142" s="3"/>
      <c r="BS142">
        <v>0</v>
      </c>
      <c r="BT142">
        <v>0</v>
      </c>
      <c r="BU142">
        <v>0</v>
      </c>
      <c r="DZ142">
        <v>1</v>
      </c>
      <c r="EA142">
        <v>6</v>
      </c>
      <c r="EB142">
        <v>2</v>
      </c>
      <c r="EC142">
        <v>17</v>
      </c>
      <c r="ED142">
        <v>0</v>
      </c>
      <c r="EE142">
        <v>170</v>
      </c>
      <c r="EF142">
        <v>2</v>
      </c>
      <c r="EG142">
        <v>17</v>
      </c>
      <c r="EH142">
        <v>1</v>
      </c>
      <c r="EM142">
        <v>0</v>
      </c>
      <c r="ES142">
        <v>0</v>
      </c>
      <c r="ET142">
        <v>0</v>
      </c>
      <c r="EV142" t="s">
        <v>189</v>
      </c>
      <c r="EW142">
        <v>27</v>
      </c>
      <c r="EX142">
        <v>3</v>
      </c>
      <c r="EY142">
        <v>17</v>
      </c>
      <c r="EZ142" s="1">
        <v>0.45694444444444443</v>
      </c>
      <c r="FA142" t="str">
        <f>VLOOKUP(Table_Neonatal5[[#This Row],[Gender]],Table_Gender2[],2,FALSE)</f>
        <v>masculin</v>
      </c>
      <c r="FB142" t="e">
        <f>VLOOKUP(Table_Neonatal5[[#This Row],[PretermBy]],Table_PretermBy7[],2,FALSE)</f>
        <v>#N/A</v>
      </c>
      <c r="FC142" t="str">
        <f>VLOOKUP(Table_Neonatal5[[#This Row],[Diagnosis1]],Table_diagnosis[],2,FALSE)</f>
        <v>Autre diagnostic</v>
      </c>
      <c r="FD142" t="e">
        <f>VLOOKUP(Table_Neonatal5[[#This Row],[Diagnosis2]],Table_diagnosis[],2,FALSE)</f>
        <v>#N/A</v>
      </c>
      <c r="FE142" s="4" t="str">
        <f>VLOOKUP(Table_Neonatal5[[#This Row],[DischargeLoc]],Table_DischargeLoc1[],2,FALSE)</f>
        <v>Sortie/maternite</v>
      </c>
      <c r="FF142" s="4" t="str">
        <f>VLOOKUP(Table_Neonatal5[[#This Row],[AdmissionTempLow]],Table_YesNo8[],2,FALSE)</f>
        <v>Non</v>
      </c>
      <c r="FG142" s="4" t="str">
        <f>VLOOKUP(Table_Neonatal5[[#This Row],[BirthWeightLow]],Table_YesNo8[],2,FALSE)</f>
        <v>Non</v>
      </c>
      <c r="FH142" s="4" t="str">
        <f>VLOOKUP(Table_Neonatal5[[#This Row],[GestationalAgeLow]],Table_YesNo8[],2,FALSE)</f>
        <v>Non</v>
      </c>
      <c r="FI142" s="4" t="str">
        <f>VLOOKUP(Table_Neonatal5[[#This Row],[MethRx]],Table_YesNo8[],2,FALSE)</f>
        <v>Non</v>
      </c>
      <c r="FJ142" s="4" t="str">
        <f>VLOOKUP(Table_Neonatal5[[#This Row],[OxygenTherapy]],Table_YesNo8[],2,FALSE)</f>
        <v>Non</v>
      </c>
      <c r="FK142" s="4" t="e">
        <f>VLOOKUP(Table_Neonatal5[[#This Row],[OxygenMethod]],Table_OxygenMethod6[],2,FALSE)</f>
        <v>#N/A</v>
      </c>
      <c r="FL142" s="4" t="str">
        <f>VLOOKUP(Table_Neonatal5[[#This Row],[BloodSugarLow]],Table_YesNo8[],2,FALSE)</f>
        <v>Non</v>
      </c>
      <c r="FM142" s="4" t="str">
        <f>VLOOKUP(Table_Neonatal5[[#This Row],[AdmittedFirst48]],Table_YesNo8[],2,FALSE)</f>
        <v>Non</v>
      </c>
      <c r="FN142" s="4" t="str">
        <f>VLOOKUP(Table_Neonatal5[[#This Row],[Remained2weeks]],Table_YesNo8[],2,FALSE)</f>
        <v>Non</v>
      </c>
      <c r="FO142" s="4" t="str">
        <f>VLOOKUP(Table_Neonatal5[[#This Row],[Antibiotics]],Table_YesNo8[],2,FALSE)</f>
        <v>Oui</v>
      </c>
      <c r="FP142" s="4" t="str">
        <f>VLOOKUP(Table_Neonatal5[[#This Row],[BilirubinMeas]],Table_YesNo8[],2,FALSE)</f>
        <v>Non</v>
      </c>
      <c r="FQ142" s="4" t="str">
        <f>VLOOKUP(Table_Neonatal5[[#This Row],[Phototherapy]],Table_YesNo8[],2,FALSE)</f>
        <v>Non</v>
      </c>
      <c r="FR142" s="3">
        <f>DATE(2000+Table_Neonatal5[[#This Row],[AdmitYear]],Table_Neonatal5[[#This Row],[AdmitMonth]],Table_Neonatal5[[#This Row],[AdmitDay]])</f>
        <v>42772</v>
      </c>
    </row>
    <row r="143" spans="1:174" x14ac:dyDescent="0.25">
      <c r="A143" t="s">
        <v>372</v>
      </c>
      <c r="B143" s="1">
        <v>0.47708333333333336</v>
      </c>
      <c r="C143" t="s">
        <v>185</v>
      </c>
      <c r="D143">
        <v>22</v>
      </c>
      <c r="E143">
        <v>10</v>
      </c>
      <c r="F143">
        <v>16</v>
      </c>
      <c r="G143">
        <v>0</v>
      </c>
      <c r="H143">
        <v>28</v>
      </c>
      <c r="I143">
        <v>10</v>
      </c>
      <c r="J143">
        <v>16</v>
      </c>
      <c r="K143">
        <v>0</v>
      </c>
      <c r="L143">
        <v>0</v>
      </c>
      <c r="M143">
        <v>0</v>
      </c>
      <c r="N143">
        <v>2500</v>
      </c>
      <c r="O143">
        <v>0</v>
      </c>
      <c r="P143">
        <v>1</v>
      </c>
      <c r="Q143">
        <v>36</v>
      </c>
      <c r="R143">
        <v>0</v>
      </c>
      <c r="T143" s="2">
        <v>0.3576388888888889</v>
      </c>
      <c r="U143">
        <v>0</v>
      </c>
      <c r="V143">
        <v>6</v>
      </c>
      <c r="W143">
        <v>0</v>
      </c>
      <c r="X143">
        <v>3</v>
      </c>
      <c r="Y143">
        <v>0</v>
      </c>
      <c r="AA143">
        <v>2</v>
      </c>
      <c r="AB143">
        <v>0</v>
      </c>
      <c r="AD143">
        <v>4</v>
      </c>
      <c r="AE143">
        <v>11</v>
      </c>
      <c r="AF143">
        <v>16</v>
      </c>
      <c r="AG143">
        <v>0</v>
      </c>
      <c r="AH143">
        <v>13</v>
      </c>
      <c r="AI143">
        <v>0</v>
      </c>
      <c r="AJ143">
        <v>1</v>
      </c>
      <c r="AK143">
        <v>2300</v>
      </c>
      <c r="AL143">
        <v>0</v>
      </c>
      <c r="AM143">
        <v>13</v>
      </c>
      <c r="AN143" s="2">
        <v>0.3576388888888889</v>
      </c>
      <c r="AO143">
        <v>0</v>
      </c>
      <c r="AP143">
        <v>28</v>
      </c>
      <c r="AQ143">
        <v>10</v>
      </c>
      <c r="AR143">
        <v>16</v>
      </c>
      <c r="AS143">
        <v>0</v>
      </c>
      <c r="AT143">
        <v>0</v>
      </c>
      <c r="AU143" s="1"/>
      <c r="AV143">
        <v>0</v>
      </c>
      <c r="AX143">
        <v>0</v>
      </c>
      <c r="AZ143">
        <v>0</v>
      </c>
      <c r="BA143">
        <v>0</v>
      </c>
      <c r="BF143">
        <v>0</v>
      </c>
      <c r="BG143" s="2"/>
      <c r="BH143">
        <v>0</v>
      </c>
      <c r="BL143">
        <v>0</v>
      </c>
      <c r="BM143" s="1"/>
      <c r="BN143">
        <v>0</v>
      </c>
      <c r="BP143" s="3"/>
      <c r="BQ143">
        <v>0</v>
      </c>
      <c r="BR143" s="3"/>
      <c r="BS143">
        <v>0</v>
      </c>
      <c r="BT143">
        <v>0</v>
      </c>
      <c r="BU143">
        <v>0</v>
      </c>
      <c r="DZ143">
        <v>1</v>
      </c>
      <c r="EA143">
        <v>28</v>
      </c>
      <c r="EB143">
        <v>10</v>
      </c>
      <c r="EC143">
        <v>16</v>
      </c>
      <c r="ED143">
        <v>0</v>
      </c>
      <c r="EE143">
        <v>125</v>
      </c>
      <c r="EF143">
        <v>22</v>
      </c>
      <c r="EG143">
        <v>7.5</v>
      </c>
      <c r="EH143">
        <v>1</v>
      </c>
      <c r="EM143">
        <v>0</v>
      </c>
      <c r="ES143">
        <v>0</v>
      </c>
      <c r="ET143">
        <v>0</v>
      </c>
      <c r="EV143" t="s">
        <v>189</v>
      </c>
      <c r="EW143">
        <v>12</v>
      </c>
      <c r="EX143">
        <v>12</v>
      </c>
      <c r="EY143">
        <v>16</v>
      </c>
      <c r="EZ143" s="1">
        <v>0.48194444444444445</v>
      </c>
      <c r="FA143" t="str">
        <f>VLOOKUP(Table_Neonatal5[[#This Row],[Gender]],Table_Gender2[],2,FALSE)</f>
        <v>masculin</v>
      </c>
      <c r="FB143" t="e">
        <f>VLOOKUP(Table_Neonatal5[[#This Row],[PretermBy]],Table_PretermBy7[],2,FALSE)</f>
        <v>#N/A</v>
      </c>
      <c r="FC143" t="str">
        <f>VLOOKUP(Table_Neonatal5[[#This Row],[Diagnosis1]],Table_diagnosis[],2,FALSE)</f>
        <v>Infection neonatale / septicimie neonatale</v>
      </c>
      <c r="FD143" t="str">
        <f>VLOOKUP(Table_Neonatal5[[#This Row],[Diagnosis2]],Table_diagnosis[],2,FALSE)</f>
        <v>Bas poids de naissance</v>
      </c>
      <c r="FE143" s="4" t="str">
        <f>VLOOKUP(Table_Neonatal5[[#This Row],[DischargeLoc]],Table_DischargeLoc1[],2,FALSE)</f>
        <v>Sortie/maternite</v>
      </c>
      <c r="FF143" s="4" t="str">
        <f>VLOOKUP(Table_Neonatal5[[#This Row],[AdmissionTempLow]],Table_YesNo8[],2,FALSE)</f>
        <v>Non</v>
      </c>
      <c r="FG143" s="4" t="str">
        <f>VLOOKUP(Table_Neonatal5[[#This Row],[BirthWeightLow]],Table_YesNo8[],2,FALSE)</f>
        <v>Non</v>
      </c>
      <c r="FH143" s="4" t="str">
        <f>VLOOKUP(Table_Neonatal5[[#This Row],[GestationalAgeLow]],Table_YesNo8[],2,FALSE)</f>
        <v>Non</v>
      </c>
      <c r="FI143" s="4" t="str">
        <f>VLOOKUP(Table_Neonatal5[[#This Row],[MethRx]],Table_YesNo8[],2,FALSE)</f>
        <v>Non</v>
      </c>
      <c r="FJ143" s="4" t="str">
        <f>VLOOKUP(Table_Neonatal5[[#This Row],[OxygenTherapy]],Table_YesNo8[],2,FALSE)</f>
        <v>Non</v>
      </c>
      <c r="FK143" s="4" t="e">
        <f>VLOOKUP(Table_Neonatal5[[#This Row],[OxygenMethod]],Table_OxygenMethod6[],2,FALSE)</f>
        <v>#N/A</v>
      </c>
      <c r="FL143" s="4" t="str">
        <f>VLOOKUP(Table_Neonatal5[[#This Row],[BloodSugarLow]],Table_YesNo8[],2,FALSE)</f>
        <v>Non</v>
      </c>
      <c r="FM143" s="4" t="str">
        <f>VLOOKUP(Table_Neonatal5[[#This Row],[AdmittedFirst48]],Table_YesNo8[],2,FALSE)</f>
        <v>Non</v>
      </c>
      <c r="FN143" s="4" t="str">
        <f>VLOOKUP(Table_Neonatal5[[#This Row],[Remained2weeks]],Table_YesNo8[],2,FALSE)</f>
        <v>Non</v>
      </c>
      <c r="FO143" s="4" t="str">
        <f>VLOOKUP(Table_Neonatal5[[#This Row],[Antibiotics]],Table_YesNo8[],2,FALSE)</f>
        <v>Oui</v>
      </c>
      <c r="FP143" s="4" t="str">
        <f>VLOOKUP(Table_Neonatal5[[#This Row],[BilirubinMeas]],Table_YesNo8[],2,FALSE)</f>
        <v>Non</v>
      </c>
      <c r="FQ143" s="4" t="str">
        <f>VLOOKUP(Table_Neonatal5[[#This Row],[Phototherapy]],Table_YesNo8[],2,FALSE)</f>
        <v>Non</v>
      </c>
      <c r="FR143" s="3">
        <f>DATE(2000+Table_Neonatal5[[#This Row],[AdmitYear]],Table_Neonatal5[[#This Row],[AdmitMonth]],Table_Neonatal5[[#This Row],[AdmitDay]])</f>
        <v>42671</v>
      </c>
    </row>
    <row r="144" spans="1:174" x14ac:dyDescent="0.25">
      <c r="A144" t="s">
        <v>373</v>
      </c>
      <c r="B144" s="1">
        <v>0.59305555555555556</v>
      </c>
      <c r="C144" t="s">
        <v>185</v>
      </c>
      <c r="D144">
        <v>21</v>
      </c>
      <c r="E144">
        <v>12</v>
      </c>
      <c r="F144">
        <v>16</v>
      </c>
      <c r="G144">
        <v>0</v>
      </c>
      <c r="H144">
        <v>21</v>
      </c>
      <c r="I144">
        <v>12</v>
      </c>
      <c r="J144">
        <v>16</v>
      </c>
      <c r="K144">
        <v>0</v>
      </c>
      <c r="L144">
        <v>1</v>
      </c>
      <c r="M144">
        <v>0</v>
      </c>
      <c r="N144">
        <v>2800</v>
      </c>
      <c r="O144">
        <v>0</v>
      </c>
      <c r="P144">
        <v>0</v>
      </c>
      <c r="R144">
        <v>0</v>
      </c>
      <c r="S144">
        <v>9</v>
      </c>
      <c r="T144" s="2">
        <v>0.91666666666666663</v>
      </c>
      <c r="U144">
        <v>0</v>
      </c>
      <c r="V144">
        <v>0</v>
      </c>
      <c r="W144">
        <v>0</v>
      </c>
      <c r="X144">
        <v>3</v>
      </c>
      <c r="Y144">
        <v>0</v>
      </c>
      <c r="AD144">
        <v>28</v>
      </c>
      <c r="AE144">
        <v>12</v>
      </c>
      <c r="AF144">
        <v>16</v>
      </c>
      <c r="AG144">
        <v>0</v>
      </c>
      <c r="AH144">
        <v>6</v>
      </c>
      <c r="AI144">
        <v>0</v>
      </c>
      <c r="AJ144">
        <v>1</v>
      </c>
      <c r="AK144">
        <v>3200</v>
      </c>
      <c r="AL144">
        <v>0</v>
      </c>
      <c r="AM144">
        <v>18</v>
      </c>
      <c r="AN144" s="2">
        <v>0.91666666666666663</v>
      </c>
      <c r="AO144">
        <v>0</v>
      </c>
      <c r="AP144">
        <v>21</v>
      </c>
      <c r="AQ144">
        <v>12</v>
      </c>
      <c r="AR144">
        <v>16</v>
      </c>
      <c r="AS144">
        <v>0</v>
      </c>
      <c r="AT144">
        <v>0</v>
      </c>
      <c r="AU144" s="1"/>
      <c r="AV144">
        <v>0</v>
      </c>
      <c r="AX144">
        <v>0</v>
      </c>
      <c r="AZ144">
        <v>0</v>
      </c>
      <c r="BA144">
        <v>1</v>
      </c>
      <c r="BB144">
        <v>1</v>
      </c>
      <c r="BC144">
        <v>21</v>
      </c>
      <c r="BD144">
        <v>12</v>
      </c>
      <c r="BE144">
        <v>16</v>
      </c>
      <c r="BF144">
        <v>0</v>
      </c>
      <c r="BG144" s="2">
        <v>0.95833333333333337</v>
      </c>
      <c r="BH144">
        <v>0</v>
      </c>
      <c r="BI144">
        <v>21</v>
      </c>
      <c r="BJ144">
        <v>12</v>
      </c>
      <c r="BK144">
        <v>16</v>
      </c>
      <c r="BL144">
        <v>0</v>
      </c>
      <c r="BM144" s="1">
        <v>0.25</v>
      </c>
      <c r="BN144">
        <v>0</v>
      </c>
      <c r="BO144">
        <v>0</v>
      </c>
      <c r="BP144" s="3"/>
      <c r="BQ144">
        <v>0</v>
      </c>
      <c r="BR144" s="3"/>
      <c r="BS144">
        <v>0</v>
      </c>
      <c r="BT144">
        <v>1</v>
      </c>
      <c r="BU144">
        <v>0</v>
      </c>
      <c r="DZ144">
        <v>1</v>
      </c>
      <c r="EA144">
        <v>21</v>
      </c>
      <c r="EB144">
        <v>12</v>
      </c>
      <c r="EC144">
        <v>16</v>
      </c>
      <c r="ED144">
        <v>0</v>
      </c>
      <c r="EE144">
        <v>140</v>
      </c>
      <c r="EF144">
        <v>2</v>
      </c>
      <c r="EG144">
        <v>14</v>
      </c>
      <c r="EH144">
        <v>1</v>
      </c>
      <c r="EM144">
        <v>0</v>
      </c>
      <c r="ES144">
        <v>0</v>
      </c>
      <c r="ET144">
        <v>0</v>
      </c>
      <c r="EV144" t="s">
        <v>189</v>
      </c>
      <c r="EW144">
        <v>11</v>
      </c>
      <c r="EX144">
        <v>1</v>
      </c>
      <c r="EY144">
        <v>17</v>
      </c>
      <c r="EZ144" s="1">
        <v>0.59791666666666665</v>
      </c>
      <c r="FA144" t="str">
        <f>VLOOKUP(Table_Neonatal5[[#This Row],[Gender]],Table_Gender2[],2,FALSE)</f>
        <v>feminin</v>
      </c>
      <c r="FB144" t="str">
        <f>VLOOKUP(Table_Neonatal5[[#This Row],[PretermBy]],Table_PretermBy7[],2,FALSE)</f>
        <v>inconnu</v>
      </c>
      <c r="FC144" t="str">
        <f>VLOOKUP(Table_Neonatal5[[#This Row],[Diagnosis1]],Table_diagnosis[],2,FALSE)</f>
        <v>Infection neonatale / septicimie neonatale</v>
      </c>
      <c r="FD144" t="e">
        <f>VLOOKUP(Table_Neonatal5[[#This Row],[Diagnosis2]],Table_diagnosis[],2,FALSE)</f>
        <v>#N/A</v>
      </c>
      <c r="FE144" s="4" t="str">
        <f>VLOOKUP(Table_Neonatal5[[#This Row],[DischargeLoc]],Table_DischargeLoc1[],2,FALSE)</f>
        <v>Sortie/maternite</v>
      </c>
      <c r="FF144" s="4" t="str">
        <f>VLOOKUP(Table_Neonatal5[[#This Row],[AdmissionTempLow]],Table_YesNo8[],2,FALSE)</f>
        <v>Non</v>
      </c>
      <c r="FG144" s="4" t="str">
        <f>VLOOKUP(Table_Neonatal5[[#This Row],[BirthWeightLow]],Table_YesNo8[],2,FALSE)</f>
        <v>Non</v>
      </c>
      <c r="FH144" s="4" t="str">
        <f>VLOOKUP(Table_Neonatal5[[#This Row],[GestationalAgeLow]],Table_YesNo8[],2,FALSE)</f>
        <v>Non</v>
      </c>
      <c r="FI144" s="4" t="str">
        <f>VLOOKUP(Table_Neonatal5[[#This Row],[MethRx]],Table_YesNo8[],2,FALSE)</f>
        <v>Non</v>
      </c>
      <c r="FJ144" s="4" t="str">
        <f>VLOOKUP(Table_Neonatal5[[#This Row],[OxygenTherapy]],Table_YesNo8[],2,FALSE)</f>
        <v>Oui</v>
      </c>
      <c r="FK144" s="4" t="str">
        <f>VLOOKUP(Table_Neonatal5[[#This Row],[OxygenMethod]],Table_OxygenMethod6[],2,FALSE)</f>
        <v>canule nasale/mask</v>
      </c>
      <c r="FL144" s="4" t="str">
        <f>VLOOKUP(Table_Neonatal5[[#This Row],[BloodSugarLow]],Table_YesNo8[],2,FALSE)</f>
        <v>Non</v>
      </c>
      <c r="FM144" s="4" t="str">
        <f>VLOOKUP(Table_Neonatal5[[#This Row],[AdmittedFirst48]],Table_YesNo8[],2,FALSE)</f>
        <v>Oui</v>
      </c>
      <c r="FN144" s="4" t="str">
        <f>VLOOKUP(Table_Neonatal5[[#This Row],[Remained2weeks]],Table_YesNo8[],2,FALSE)</f>
        <v>Non</v>
      </c>
      <c r="FO144" s="4" t="str">
        <f>VLOOKUP(Table_Neonatal5[[#This Row],[Antibiotics]],Table_YesNo8[],2,FALSE)</f>
        <v>Oui</v>
      </c>
      <c r="FP144" s="4" t="str">
        <f>VLOOKUP(Table_Neonatal5[[#This Row],[BilirubinMeas]],Table_YesNo8[],2,FALSE)</f>
        <v>Non</v>
      </c>
      <c r="FQ144" s="4" t="str">
        <f>VLOOKUP(Table_Neonatal5[[#This Row],[Phototherapy]],Table_YesNo8[],2,FALSE)</f>
        <v>Non</v>
      </c>
      <c r="FR144" s="3">
        <f>DATE(2000+Table_Neonatal5[[#This Row],[AdmitYear]],Table_Neonatal5[[#This Row],[AdmitMonth]],Table_Neonatal5[[#This Row],[AdmitDay]])</f>
        <v>42725</v>
      </c>
    </row>
    <row r="145" spans="1:174" x14ac:dyDescent="0.25">
      <c r="A145" t="s">
        <v>374</v>
      </c>
      <c r="B145" s="1">
        <v>0.33819444444444446</v>
      </c>
      <c r="C145" t="s">
        <v>185</v>
      </c>
      <c r="D145">
        <v>15</v>
      </c>
      <c r="E145">
        <v>11</v>
      </c>
      <c r="F145">
        <v>16</v>
      </c>
      <c r="G145">
        <v>0</v>
      </c>
      <c r="H145">
        <v>15</v>
      </c>
      <c r="I145">
        <v>11</v>
      </c>
      <c r="J145">
        <v>16</v>
      </c>
      <c r="K145">
        <v>0</v>
      </c>
      <c r="L145">
        <v>0</v>
      </c>
      <c r="M145">
        <v>0</v>
      </c>
      <c r="N145">
        <v>2800</v>
      </c>
      <c r="O145">
        <v>0</v>
      </c>
      <c r="P145">
        <v>0</v>
      </c>
      <c r="R145">
        <v>0</v>
      </c>
      <c r="T145" s="2">
        <v>0.60416666666666663</v>
      </c>
      <c r="U145">
        <v>0</v>
      </c>
      <c r="V145">
        <v>0</v>
      </c>
      <c r="W145">
        <v>0</v>
      </c>
      <c r="X145">
        <v>3</v>
      </c>
      <c r="Y145">
        <v>0</v>
      </c>
      <c r="AB145">
        <v>1</v>
      </c>
      <c r="AD145">
        <v>19</v>
      </c>
      <c r="AE145">
        <v>11</v>
      </c>
      <c r="AF145">
        <v>16</v>
      </c>
      <c r="AG145">
        <v>0</v>
      </c>
      <c r="AH145">
        <v>4</v>
      </c>
      <c r="AI145">
        <v>0</v>
      </c>
      <c r="AJ145">
        <v>1</v>
      </c>
      <c r="AK145">
        <v>2950</v>
      </c>
      <c r="AL145">
        <v>0</v>
      </c>
      <c r="AM145">
        <v>17</v>
      </c>
      <c r="AN145" s="2">
        <v>0.60416666666666663</v>
      </c>
      <c r="AO145">
        <v>0</v>
      </c>
      <c r="AP145">
        <v>15</v>
      </c>
      <c r="AQ145">
        <v>11</v>
      </c>
      <c r="AR145">
        <v>16</v>
      </c>
      <c r="AS145">
        <v>0</v>
      </c>
      <c r="AT145">
        <v>0</v>
      </c>
      <c r="AU145" s="1"/>
      <c r="AV145">
        <v>0</v>
      </c>
      <c r="AX145">
        <v>0</v>
      </c>
      <c r="AZ145">
        <v>0</v>
      </c>
      <c r="BA145">
        <v>0</v>
      </c>
      <c r="BF145">
        <v>0</v>
      </c>
      <c r="BG145" s="2"/>
      <c r="BH145">
        <v>0</v>
      </c>
      <c r="BL145">
        <v>0</v>
      </c>
      <c r="BM145" s="1"/>
      <c r="BN145">
        <v>0</v>
      </c>
      <c r="BP145" s="3"/>
      <c r="BQ145">
        <v>0</v>
      </c>
      <c r="BR145" s="3"/>
      <c r="BS145">
        <v>0</v>
      </c>
      <c r="BT145">
        <v>1</v>
      </c>
      <c r="BU145">
        <v>0</v>
      </c>
      <c r="DZ145">
        <v>1</v>
      </c>
      <c r="EA145">
        <v>15</v>
      </c>
      <c r="EB145">
        <v>11</v>
      </c>
      <c r="EC145">
        <v>16</v>
      </c>
      <c r="ED145">
        <v>0</v>
      </c>
      <c r="EE145">
        <v>140</v>
      </c>
      <c r="EF145">
        <v>2</v>
      </c>
      <c r="EG145">
        <v>14</v>
      </c>
      <c r="EH145">
        <v>1</v>
      </c>
      <c r="EM145">
        <v>0</v>
      </c>
      <c r="ES145">
        <v>0</v>
      </c>
      <c r="ET145">
        <v>0</v>
      </c>
      <c r="EV145" t="s">
        <v>189</v>
      </c>
      <c r="EW145">
        <v>12</v>
      </c>
      <c r="EX145">
        <v>12</v>
      </c>
      <c r="EY145">
        <v>16</v>
      </c>
      <c r="EZ145" s="1">
        <v>0.34166666666666667</v>
      </c>
      <c r="FA145" t="str">
        <f>VLOOKUP(Table_Neonatal5[[#This Row],[Gender]],Table_Gender2[],2,FALSE)</f>
        <v>masculin</v>
      </c>
      <c r="FB145" t="e">
        <f>VLOOKUP(Table_Neonatal5[[#This Row],[PretermBy]],Table_PretermBy7[],2,FALSE)</f>
        <v>#N/A</v>
      </c>
      <c r="FC145" t="str">
        <f>VLOOKUP(Table_Neonatal5[[#This Row],[Diagnosis1]],Table_diagnosis[],2,FALSE)</f>
        <v>Infection neonatale / septicimie neonatale</v>
      </c>
      <c r="FD145" t="e">
        <f>VLOOKUP(Table_Neonatal5[[#This Row],[Diagnosis2]],Table_diagnosis[],2,FALSE)</f>
        <v>#N/A</v>
      </c>
      <c r="FE145" s="4" t="str">
        <f>VLOOKUP(Table_Neonatal5[[#This Row],[DischargeLoc]],Table_DischargeLoc1[],2,FALSE)</f>
        <v>Sortie/maternite</v>
      </c>
      <c r="FF145" s="4" t="str">
        <f>VLOOKUP(Table_Neonatal5[[#This Row],[AdmissionTempLow]],Table_YesNo8[],2,FALSE)</f>
        <v>Non</v>
      </c>
      <c r="FG145" s="4" t="str">
        <f>VLOOKUP(Table_Neonatal5[[#This Row],[BirthWeightLow]],Table_YesNo8[],2,FALSE)</f>
        <v>Non</v>
      </c>
      <c r="FH145" s="4" t="str">
        <f>VLOOKUP(Table_Neonatal5[[#This Row],[GestationalAgeLow]],Table_YesNo8[],2,FALSE)</f>
        <v>Non</v>
      </c>
      <c r="FI145" s="4" t="str">
        <f>VLOOKUP(Table_Neonatal5[[#This Row],[MethRx]],Table_YesNo8[],2,FALSE)</f>
        <v>Non</v>
      </c>
      <c r="FJ145" s="4" t="str">
        <f>VLOOKUP(Table_Neonatal5[[#This Row],[OxygenTherapy]],Table_YesNo8[],2,FALSE)</f>
        <v>Non</v>
      </c>
      <c r="FK145" s="4" t="e">
        <f>VLOOKUP(Table_Neonatal5[[#This Row],[OxygenMethod]],Table_OxygenMethod6[],2,FALSE)</f>
        <v>#N/A</v>
      </c>
      <c r="FL145" s="4" t="str">
        <f>VLOOKUP(Table_Neonatal5[[#This Row],[BloodSugarLow]],Table_YesNo8[],2,FALSE)</f>
        <v>Non</v>
      </c>
      <c r="FM145" s="4" t="str">
        <f>VLOOKUP(Table_Neonatal5[[#This Row],[AdmittedFirst48]],Table_YesNo8[],2,FALSE)</f>
        <v>Oui</v>
      </c>
      <c r="FN145" s="4" t="str">
        <f>VLOOKUP(Table_Neonatal5[[#This Row],[Remained2weeks]],Table_YesNo8[],2,FALSE)</f>
        <v>Non</v>
      </c>
      <c r="FO145" s="4" t="str">
        <f>VLOOKUP(Table_Neonatal5[[#This Row],[Antibiotics]],Table_YesNo8[],2,FALSE)</f>
        <v>Oui</v>
      </c>
      <c r="FP145" s="4" t="str">
        <f>VLOOKUP(Table_Neonatal5[[#This Row],[BilirubinMeas]],Table_YesNo8[],2,FALSE)</f>
        <v>Non</v>
      </c>
      <c r="FQ145" s="4" t="str">
        <f>VLOOKUP(Table_Neonatal5[[#This Row],[Phototherapy]],Table_YesNo8[],2,FALSE)</f>
        <v>Non</v>
      </c>
      <c r="FR145" s="3">
        <f>DATE(2000+Table_Neonatal5[[#This Row],[AdmitYear]],Table_Neonatal5[[#This Row],[AdmitMonth]],Table_Neonatal5[[#This Row],[AdmitDay]])</f>
        <v>42689</v>
      </c>
    </row>
    <row r="146" spans="1:174" x14ac:dyDescent="0.25">
      <c r="A146" t="s">
        <v>375</v>
      </c>
      <c r="B146" s="1">
        <v>0.5229166666666667</v>
      </c>
      <c r="C146" t="s">
        <v>185</v>
      </c>
      <c r="D146">
        <v>29</v>
      </c>
      <c r="E146">
        <v>11</v>
      </c>
      <c r="F146">
        <v>16</v>
      </c>
      <c r="G146">
        <v>0</v>
      </c>
      <c r="H146">
        <v>30</v>
      </c>
      <c r="I146">
        <v>11</v>
      </c>
      <c r="J146">
        <v>16</v>
      </c>
      <c r="K146">
        <v>0</v>
      </c>
      <c r="L146">
        <v>0</v>
      </c>
      <c r="M146">
        <v>0</v>
      </c>
      <c r="N146">
        <v>1850</v>
      </c>
      <c r="O146">
        <v>0</v>
      </c>
      <c r="P146">
        <v>0</v>
      </c>
      <c r="R146">
        <v>0</v>
      </c>
      <c r="T146" s="2">
        <v>0.58333333333333337</v>
      </c>
      <c r="U146">
        <v>0</v>
      </c>
      <c r="V146">
        <v>1</v>
      </c>
      <c r="W146">
        <v>0</v>
      </c>
      <c r="X146">
        <v>3</v>
      </c>
      <c r="Y146">
        <v>0</v>
      </c>
      <c r="AA146">
        <v>2</v>
      </c>
      <c r="AB146">
        <v>0</v>
      </c>
      <c r="AD146">
        <v>6</v>
      </c>
      <c r="AE146">
        <v>12</v>
      </c>
      <c r="AF146">
        <v>16</v>
      </c>
      <c r="AG146">
        <v>0</v>
      </c>
      <c r="AH146">
        <v>7</v>
      </c>
      <c r="AI146">
        <v>0</v>
      </c>
      <c r="AJ146">
        <v>1</v>
      </c>
      <c r="AK146">
        <v>1850</v>
      </c>
      <c r="AL146">
        <v>0</v>
      </c>
      <c r="AM146">
        <v>17</v>
      </c>
      <c r="AN146" s="2">
        <v>0.58333333333333337</v>
      </c>
      <c r="AO146">
        <v>0</v>
      </c>
      <c r="AP146">
        <v>30</v>
      </c>
      <c r="AQ146">
        <v>11</v>
      </c>
      <c r="AR146">
        <v>16</v>
      </c>
      <c r="AS146">
        <v>0</v>
      </c>
      <c r="AT146">
        <v>0</v>
      </c>
      <c r="AU146" s="1"/>
      <c r="AV146">
        <v>0</v>
      </c>
      <c r="AX146">
        <v>0</v>
      </c>
      <c r="AZ146">
        <v>0</v>
      </c>
      <c r="BA146">
        <v>0</v>
      </c>
      <c r="BF146">
        <v>0</v>
      </c>
      <c r="BG146" s="2"/>
      <c r="BH146">
        <v>0</v>
      </c>
      <c r="BL146">
        <v>0</v>
      </c>
      <c r="BM146" s="1"/>
      <c r="BN146">
        <v>0</v>
      </c>
      <c r="BP146" s="3"/>
      <c r="BQ146">
        <v>0</v>
      </c>
      <c r="BR146" s="3"/>
      <c r="BS146">
        <v>0</v>
      </c>
      <c r="BT146">
        <v>1</v>
      </c>
      <c r="BU146">
        <v>0</v>
      </c>
      <c r="DZ146">
        <v>1</v>
      </c>
      <c r="EA146">
        <v>30</v>
      </c>
      <c r="EB146">
        <v>11</v>
      </c>
      <c r="EC146">
        <v>16</v>
      </c>
      <c r="ED146">
        <v>0</v>
      </c>
      <c r="EE146">
        <v>100</v>
      </c>
      <c r="EF146">
        <v>2</v>
      </c>
      <c r="EG146">
        <v>6</v>
      </c>
      <c r="EH146">
        <v>1</v>
      </c>
      <c r="EM146">
        <v>0</v>
      </c>
      <c r="ES146">
        <v>0</v>
      </c>
      <c r="ET146">
        <v>0</v>
      </c>
      <c r="EV146" t="s">
        <v>189</v>
      </c>
      <c r="EW146">
        <v>11</v>
      </c>
      <c r="EX146">
        <v>1</v>
      </c>
      <c r="EY146">
        <v>17</v>
      </c>
      <c r="EZ146" s="1">
        <v>0.52777777777777779</v>
      </c>
      <c r="FA146" t="str">
        <f>VLOOKUP(Table_Neonatal5[[#This Row],[Gender]],Table_Gender2[],2,FALSE)</f>
        <v>masculin</v>
      </c>
      <c r="FB146" t="e">
        <f>VLOOKUP(Table_Neonatal5[[#This Row],[PretermBy]],Table_PretermBy7[],2,FALSE)</f>
        <v>#N/A</v>
      </c>
      <c r="FC146" t="str">
        <f>VLOOKUP(Table_Neonatal5[[#This Row],[Diagnosis1]],Table_diagnosis[],2,FALSE)</f>
        <v>Infection neonatale / septicimie neonatale</v>
      </c>
      <c r="FD146" t="str">
        <f>VLOOKUP(Table_Neonatal5[[#This Row],[Diagnosis2]],Table_diagnosis[],2,FALSE)</f>
        <v>Bas poids de naissance</v>
      </c>
      <c r="FE146" s="4" t="str">
        <f>VLOOKUP(Table_Neonatal5[[#This Row],[DischargeLoc]],Table_DischargeLoc1[],2,FALSE)</f>
        <v>Sortie/maternite</v>
      </c>
      <c r="FF146" s="4" t="str">
        <f>VLOOKUP(Table_Neonatal5[[#This Row],[AdmissionTempLow]],Table_YesNo8[],2,FALSE)</f>
        <v>Non</v>
      </c>
      <c r="FG146" s="4" t="str">
        <f>VLOOKUP(Table_Neonatal5[[#This Row],[BirthWeightLow]],Table_YesNo8[],2,FALSE)</f>
        <v>Non</v>
      </c>
      <c r="FH146" s="4" t="str">
        <f>VLOOKUP(Table_Neonatal5[[#This Row],[GestationalAgeLow]],Table_YesNo8[],2,FALSE)</f>
        <v>Non</v>
      </c>
      <c r="FI146" s="4" t="str">
        <f>VLOOKUP(Table_Neonatal5[[#This Row],[MethRx]],Table_YesNo8[],2,FALSE)</f>
        <v>Non</v>
      </c>
      <c r="FJ146" s="4" t="str">
        <f>VLOOKUP(Table_Neonatal5[[#This Row],[OxygenTherapy]],Table_YesNo8[],2,FALSE)</f>
        <v>Non</v>
      </c>
      <c r="FK146" s="4" t="e">
        <f>VLOOKUP(Table_Neonatal5[[#This Row],[OxygenMethod]],Table_OxygenMethod6[],2,FALSE)</f>
        <v>#N/A</v>
      </c>
      <c r="FL146" s="4" t="str">
        <f>VLOOKUP(Table_Neonatal5[[#This Row],[BloodSugarLow]],Table_YesNo8[],2,FALSE)</f>
        <v>Non</v>
      </c>
      <c r="FM146" s="4" t="str">
        <f>VLOOKUP(Table_Neonatal5[[#This Row],[AdmittedFirst48]],Table_YesNo8[],2,FALSE)</f>
        <v>Oui</v>
      </c>
      <c r="FN146" s="4" t="str">
        <f>VLOOKUP(Table_Neonatal5[[#This Row],[Remained2weeks]],Table_YesNo8[],2,FALSE)</f>
        <v>Non</v>
      </c>
      <c r="FO146" s="4" t="str">
        <f>VLOOKUP(Table_Neonatal5[[#This Row],[Antibiotics]],Table_YesNo8[],2,FALSE)</f>
        <v>Oui</v>
      </c>
      <c r="FP146" s="4" t="str">
        <f>VLOOKUP(Table_Neonatal5[[#This Row],[BilirubinMeas]],Table_YesNo8[],2,FALSE)</f>
        <v>Non</v>
      </c>
      <c r="FQ146" s="4" t="str">
        <f>VLOOKUP(Table_Neonatal5[[#This Row],[Phototherapy]],Table_YesNo8[],2,FALSE)</f>
        <v>Non</v>
      </c>
      <c r="FR146" s="3">
        <f>DATE(2000+Table_Neonatal5[[#This Row],[AdmitYear]],Table_Neonatal5[[#This Row],[AdmitMonth]],Table_Neonatal5[[#This Row],[AdmitDay]])</f>
        <v>42704</v>
      </c>
    </row>
    <row r="147" spans="1:174" x14ac:dyDescent="0.25">
      <c r="A147" t="s">
        <v>376</v>
      </c>
      <c r="B147" s="1">
        <v>0.37222222222222223</v>
      </c>
      <c r="C147" t="s">
        <v>185</v>
      </c>
      <c r="D147">
        <v>17</v>
      </c>
      <c r="E147">
        <v>1</v>
      </c>
      <c r="F147">
        <v>17</v>
      </c>
      <c r="G147">
        <v>0</v>
      </c>
      <c r="H147">
        <v>17</v>
      </c>
      <c r="I147">
        <v>1</v>
      </c>
      <c r="J147">
        <v>17</v>
      </c>
      <c r="K147">
        <v>0</v>
      </c>
      <c r="L147">
        <v>0</v>
      </c>
      <c r="M147">
        <v>0</v>
      </c>
      <c r="N147">
        <v>2750</v>
      </c>
      <c r="O147">
        <v>0</v>
      </c>
      <c r="P147">
        <v>0</v>
      </c>
      <c r="R147">
        <v>0</v>
      </c>
      <c r="T147" s="2">
        <v>0.56944444444444442</v>
      </c>
      <c r="U147">
        <v>0</v>
      </c>
      <c r="V147">
        <v>0</v>
      </c>
      <c r="W147">
        <v>0</v>
      </c>
      <c r="X147">
        <v>8</v>
      </c>
      <c r="Y147">
        <v>0</v>
      </c>
      <c r="AB147">
        <v>0</v>
      </c>
      <c r="AD147">
        <v>20</v>
      </c>
      <c r="AE147">
        <v>1</v>
      </c>
      <c r="AF147">
        <v>17</v>
      </c>
      <c r="AG147">
        <v>0</v>
      </c>
      <c r="AH147">
        <v>3</v>
      </c>
      <c r="AI147">
        <v>0</v>
      </c>
      <c r="AK147">
        <v>2700</v>
      </c>
      <c r="AL147">
        <v>0</v>
      </c>
      <c r="AM147">
        <v>18</v>
      </c>
      <c r="AN147" s="2">
        <v>0.56944444444444442</v>
      </c>
      <c r="AO147">
        <v>0</v>
      </c>
      <c r="AP147">
        <v>17</v>
      </c>
      <c r="AQ147">
        <v>1</v>
      </c>
      <c r="AR147">
        <v>17</v>
      </c>
      <c r="AS147">
        <v>0</v>
      </c>
      <c r="AT147">
        <v>0</v>
      </c>
      <c r="AU147" s="1"/>
      <c r="AV147">
        <v>0</v>
      </c>
      <c r="AX147">
        <v>0</v>
      </c>
      <c r="AZ147">
        <v>0</v>
      </c>
      <c r="BA147">
        <v>1</v>
      </c>
      <c r="BB147">
        <v>1</v>
      </c>
      <c r="BC147">
        <v>17</v>
      </c>
      <c r="BD147">
        <v>1</v>
      </c>
      <c r="BE147">
        <v>17</v>
      </c>
      <c r="BF147">
        <v>0</v>
      </c>
      <c r="BG147" s="2">
        <v>0</v>
      </c>
      <c r="BH147">
        <v>0</v>
      </c>
      <c r="BI147">
        <v>18</v>
      </c>
      <c r="BJ147">
        <v>1</v>
      </c>
      <c r="BK147">
        <v>17</v>
      </c>
      <c r="BL147">
        <v>0</v>
      </c>
      <c r="BM147" s="1">
        <v>0.20833333333333334</v>
      </c>
      <c r="BN147">
        <v>0</v>
      </c>
      <c r="BO147">
        <v>0</v>
      </c>
      <c r="BP147" s="3"/>
      <c r="BQ147">
        <v>0</v>
      </c>
      <c r="BR147" s="3"/>
      <c r="BS147">
        <v>0</v>
      </c>
      <c r="BT147">
        <v>1</v>
      </c>
      <c r="BU147">
        <v>0</v>
      </c>
      <c r="DZ147">
        <v>1</v>
      </c>
      <c r="EA147">
        <v>17</v>
      </c>
      <c r="EB147">
        <v>1</v>
      </c>
      <c r="EC147">
        <v>17</v>
      </c>
      <c r="ED147">
        <v>0</v>
      </c>
      <c r="EE147">
        <v>137.5</v>
      </c>
      <c r="EF147">
        <v>2</v>
      </c>
      <c r="EG147">
        <v>13.75</v>
      </c>
      <c r="EH147">
        <v>1</v>
      </c>
      <c r="EM147">
        <v>0</v>
      </c>
      <c r="ES147">
        <v>0</v>
      </c>
      <c r="ET147">
        <v>0</v>
      </c>
      <c r="EV147" t="s">
        <v>189</v>
      </c>
      <c r="EW147">
        <v>2</v>
      </c>
      <c r="EX147">
        <v>2</v>
      </c>
      <c r="EY147">
        <v>17</v>
      </c>
      <c r="EZ147" s="1">
        <v>0.37916666666666665</v>
      </c>
      <c r="FA147" t="str">
        <f>VLOOKUP(Table_Neonatal5[[#This Row],[Gender]],Table_Gender2[],2,FALSE)</f>
        <v>masculin</v>
      </c>
      <c r="FB147" t="e">
        <f>VLOOKUP(Table_Neonatal5[[#This Row],[PretermBy]],Table_PretermBy7[],2,FALSE)</f>
        <v>#N/A</v>
      </c>
      <c r="FC147" t="str">
        <f>VLOOKUP(Table_Neonatal5[[#This Row],[Diagnosis1]],Table_diagnosis[],2,FALSE)</f>
        <v>Asphyxia a la naissance / APGAR bas / HIE</v>
      </c>
      <c r="FD147" t="e">
        <f>VLOOKUP(Table_Neonatal5[[#This Row],[Diagnosis2]],Table_diagnosis[],2,FALSE)</f>
        <v>#N/A</v>
      </c>
      <c r="FE147" s="4" t="e">
        <f>VLOOKUP(Table_Neonatal5[[#This Row],[DischargeLoc]],Table_DischargeLoc1[],2,FALSE)</f>
        <v>#N/A</v>
      </c>
      <c r="FF147" s="4" t="str">
        <f>VLOOKUP(Table_Neonatal5[[#This Row],[AdmissionTempLow]],Table_YesNo8[],2,FALSE)</f>
        <v>Non</v>
      </c>
      <c r="FG147" s="4" t="str">
        <f>VLOOKUP(Table_Neonatal5[[#This Row],[BirthWeightLow]],Table_YesNo8[],2,FALSE)</f>
        <v>Non</v>
      </c>
      <c r="FH147" s="4" t="str">
        <f>VLOOKUP(Table_Neonatal5[[#This Row],[GestationalAgeLow]],Table_YesNo8[],2,FALSE)</f>
        <v>Non</v>
      </c>
      <c r="FI147" s="4" t="str">
        <f>VLOOKUP(Table_Neonatal5[[#This Row],[MethRx]],Table_YesNo8[],2,FALSE)</f>
        <v>Non</v>
      </c>
      <c r="FJ147" s="4" t="str">
        <f>VLOOKUP(Table_Neonatal5[[#This Row],[OxygenTherapy]],Table_YesNo8[],2,FALSE)</f>
        <v>Oui</v>
      </c>
      <c r="FK147" s="4" t="str">
        <f>VLOOKUP(Table_Neonatal5[[#This Row],[OxygenMethod]],Table_OxygenMethod6[],2,FALSE)</f>
        <v>canule nasale/mask</v>
      </c>
      <c r="FL147" s="4" t="str">
        <f>VLOOKUP(Table_Neonatal5[[#This Row],[BloodSugarLow]],Table_YesNo8[],2,FALSE)</f>
        <v>Non</v>
      </c>
      <c r="FM147" s="4" t="str">
        <f>VLOOKUP(Table_Neonatal5[[#This Row],[AdmittedFirst48]],Table_YesNo8[],2,FALSE)</f>
        <v>Oui</v>
      </c>
      <c r="FN147" s="4" t="str">
        <f>VLOOKUP(Table_Neonatal5[[#This Row],[Remained2weeks]],Table_YesNo8[],2,FALSE)</f>
        <v>Non</v>
      </c>
      <c r="FO147" s="4" t="str">
        <f>VLOOKUP(Table_Neonatal5[[#This Row],[Antibiotics]],Table_YesNo8[],2,FALSE)</f>
        <v>Oui</v>
      </c>
      <c r="FP147" s="4" t="str">
        <f>VLOOKUP(Table_Neonatal5[[#This Row],[BilirubinMeas]],Table_YesNo8[],2,FALSE)</f>
        <v>Non</v>
      </c>
      <c r="FQ147" s="4" t="str">
        <f>VLOOKUP(Table_Neonatal5[[#This Row],[Phototherapy]],Table_YesNo8[],2,FALSE)</f>
        <v>Non</v>
      </c>
      <c r="FR147" s="3">
        <f>DATE(2000+Table_Neonatal5[[#This Row],[AdmitYear]],Table_Neonatal5[[#This Row],[AdmitMonth]],Table_Neonatal5[[#This Row],[AdmitDay]])</f>
        <v>42752</v>
      </c>
    </row>
    <row r="148" spans="1:174" x14ac:dyDescent="0.25">
      <c r="A148" t="s">
        <v>377</v>
      </c>
      <c r="B148" s="1">
        <v>9.7222222222222224E-2</v>
      </c>
      <c r="C148" t="s">
        <v>185</v>
      </c>
      <c r="D148">
        <v>12</v>
      </c>
      <c r="E148">
        <v>12</v>
      </c>
      <c r="F148">
        <v>16</v>
      </c>
      <c r="G148">
        <v>0</v>
      </c>
      <c r="H148">
        <v>3</v>
      </c>
      <c r="I148">
        <v>1</v>
      </c>
      <c r="J148">
        <v>16</v>
      </c>
      <c r="K148">
        <v>0</v>
      </c>
      <c r="L148">
        <v>1</v>
      </c>
      <c r="M148">
        <v>0</v>
      </c>
      <c r="N148">
        <v>3800</v>
      </c>
      <c r="O148">
        <v>0</v>
      </c>
      <c r="P148">
        <v>0</v>
      </c>
      <c r="R148">
        <v>0</v>
      </c>
      <c r="T148" s="2">
        <v>0.3611111111111111</v>
      </c>
      <c r="U148">
        <v>0</v>
      </c>
      <c r="V148">
        <v>22</v>
      </c>
      <c r="W148">
        <v>0</v>
      </c>
      <c r="X148">
        <v>12</v>
      </c>
      <c r="Y148">
        <v>0</v>
      </c>
      <c r="Z148" t="s">
        <v>378</v>
      </c>
      <c r="AB148">
        <v>0</v>
      </c>
      <c r="AD148">
        <v>4</v>
      </c>
      <c r="AE148">
        <v>1</v>
      </c>
      <c r="AF148">
        <v>17</v>
      </c>
      <c r="AG148">
        <v>0</v>
      </c>
      <c r="AH148">
        <v>30</v>
      </c>
      <c r="AI148">
        <v>0</v>
      </c>
      <c r="AJ148">
        <v>1</v>
      </c>
      <c r="AL148">
        <v>1</v>
      </c>
      <c r="AM148">
        <v>15</v>
      </c>
      <c r="AN148" s="2">
        <v>0.3611111111111111</v>
      </c>
      <c r="AO148">
        <v>0</v>
      </c>
      <c r="AP148">
        <v>3</v>
      </c>
      <c r="AQ148">
        <v>1</v>
      </c>
      <c r="AR148">
        <v>17</v>
      </c>
      <c r="AS148">
        <v>0</v>
      </c>
      <c r="AT148">
        <v>0</v>
      </c>
      <c r="AU148" s="1"/>
      <c r="AV148">
        <v>0</v>
      </c>
      <c r="AX148">
        <v>0</v>
      </c>
      <c r="AZ148">
        <v>0</v>
      </c>
      <c r="BA148">
        <v>0</v>
      </c>
      <c r="BF148">
        <v>0</v>
      </c>
      <c r="BG148" s="2"/>
      <c r="BH148">
        <v>0</v>
      </c>
      <c r="BL148">
        <v>0</v>
      </c>
      <c r="BM148" s="1"/>
      <c r="BN148">
        <v>0</v>
      </c>
      <c r="BO148">
        <v>0</v>
      </c>
      <c r="BP148" s="3"/>
      <c r="BQ148">
        <v>0</v>
      </c>
      <c r="BR148" s="3"/>
      <c r="BS148">
        <v>0</v>
      </c>
      <c r="BT148">
        <v>1</v>
      </c>
      <c r="BU148">
        <v>0</v>
      </c>
      <c r="DZ148">
        <v>1</v>
      </c>
      <c r="EA148">
        <v>3</v>
      </c>
      <c r="EB148">
        <v>1</v>
      </c>
      <c r="EC148">
        <v>17</v>
      </c>
      <c r="ED148">
        <v>0</v>
      </c>
      <c r="EE148">
        <v>190</v>
      </c>
      <c r="EF148">
        <v>2</v>
      </c>
      <c r="EG148">
        <v>19</v>
      </c>
      <c r="EH148">
        <v>1</v>
      </c>
      <c r="EM148">
        <v>0</v>
      </c>
      <c r="ES148">
        <v>0</v>
      </c>
      <c r="ET148">
        <v>0</v>
      </c>
      <c r="EV148" t="s">
        <v>189</v>
      </c>
      <c r="EW148">
        <v>2</v>
      </c>
      <c r="EX148">
        <v>2</v>
      </c>
      <c r="EY148">
        <v>17</v>
      </c>
      <c r="EZ148" s="1">
        <v>0.10138888888888889</v>
      </c>
      <c r="FA148" t="str">
        <f>VLOOKUP(Table_Neonatal5[[#This Row],[Gender]],Table_Gender2[],2,FALSE)</f>
        <v>feminin</v>
      </c>
      <c r="FB148" t="e">
        <f>VLOOKUP(Table_Neonatal5[[#This Row],[PretermBy]],Table_PretermBy7[],2,FALSE)</f>
        <v>#N/A</v>
      </c>
      <c r="FC148" t="str">
        <f>VLOOKUP(Table_Neonatal5[[#This Row],[Diagnosis1]],Table_diagnosis[],2,FALSE)</f>
        <v>Autre diagnostic</v>
      </c>
      <c r="FD148" t="e">
        <f>VLOOKUP(Table_Neonatal5[[#This Row],[Diagnosis2]],Table_diagnosis[],2,FALSE)</f>
        <v>#N/A</v>
      </c>
      <c r="FE148" s="4" t="str">
        <f>VLOOKUP(Table_Neonatal5[[#This Row],[DischargeLoc]],Table_DischargeLoc1[],2,FALSE)</f>
        <v>Sortie/maternite</v>
      </c>
      <c r="FF148" s="4" t="str">
        <f>VLOOKUP(Table_Neonatal5[[#This Row],[AdmissionTempLow]],Table_YesNo8[],2,FALSE)</f>
        <v>Non</v>
      </c>
      <c r="FG148" s="4" t="str">
        <f>VLOOKUP(Table_Neonatal5[[#This Row],[BirthWeightLow]],Table_YesNo8[],2,FALSE)</f>
        <v>Non</v>
      </c>
      <c r="FH148" s="4" t="str">
        <f>VLOOKUP(Table_Neonatal5[[#This Row],[GestationalAgeLow]],Table_YesNo8[],2,FALSE)</f>
        <v>Non</v>
      </c>
      <c r="FI148" s="4" t="str">
        <f>VLOOKUP(Table_Neonatal5[[#This Row],[MethRx]],Table_YesNo8[],2,FALSE)</f>
        <v>Non</v>
      </c>
      <c r="FJ148" s="4" t="str">
        <f>VLOOKUP(Table_Neonatal5[[#This Row],[OxygenTherapy]],Table_YesNo8[],2,FALSE)</f>
        <v>Non</v>
      </c>
      <c r="FK148" s="4" t="e">
        <f>VLOOKUP(Table_Neonatal5[[#This Row],[OxygenMethod]],Table_OxygenMethod6[],2,FALSE)</f>
        <v>#N/A</v>
      </c>
      <c r="FL148" s="4" t="str">
        <f>VLOOKUP(Table_Neonatal5[[#This Row],[BloodSugarLow]],Table_YesNo8[],2,FALSE)</f>
        <v>Non</v>
      </c>
      <c r="FM148" s="4" t="str">
        <f>VLOOKUP(Table_Neonatal5[[#This Row],[AdmittedFirst48]],Table_YesNo8[],2,FALSE)</f>
        <v>Oui</v>
      </c>
      <c r="FN148" s="4" t="str">
        <f>VLOOKUP(Table_Neonatal5[[#This Row],[Remained2weeks]],Table_YesNo8[],2,FALSE)</f>
        <v>Non</v>
      </c>
      <c r="FO148" s="4" t="str">
        <f>VLOOKUP(Table_Neonatal5[[#This Row],[Antibiotics]],Table_YesNo8[],2,FALSE)</f>
        <v>Oui</v>
      </c>
      <c r="FP148" s="4" t="str">
        <f>VLOOKUP(Table_Neonatal5[[#This Row],[BilirubinMeas]],Table_YesNo8[],2,FALSE)</f>
        <v>Non</v>
      </c>
      <c r="FQ148" s="4" t="str">
        <f>VLOOKUP(Table_Neonatal5[[#This Row],[Phototherapy]],Table_YesNo8[],2,FALSE)</f>
        <v>Non</v>
      </c>
      <c r="FR148" s="3">
        <f>DATE(2000+Table_Neonatal5[[#This Row],[AdmitYear]],Table_Neonatal5[[#This Row],[AdmitMonth]],Table_Neonatal5[[#This Row],[AdmitDay]])</f>
        <v>42372</v>
      </c>
    </row>
    <row r="149" spans="1:174" x14ac:dyDescent="0.25">
      <c r="A149" t="s">
        <v>379</v>
      </c>
      <c r="B149" s="1">
        <v>0.42152777777777778</v>
      </c>
      <c r="C149" t="s">
        <v>185</v>
      </c>
      <c r="D149">
        <v>9</v>
      </c>
      <c r="E149">
        <v>11</v>
      </c>
      <c r="F149">
        <v>16</v>
      </c>
      <c r="G149">
        <v>0</v>
      </c>
      <c r="H149">
        <v>9</v>
      </c>
      <c r="I149">
        <v>11</v>
      </c>
      <c r="J149">
        <v>16</v>
      </c>
      <c r="K149">
        <v>0</v>
      </c>
      <c r="L149">
        <v>1</v>
      </c>
      <c r="M149">
        <v>0</v>
      </c>
      <c r="N149">
        <v>4300</v>
      </c>
      <c r="O149">
        <v>0</v>
      </c>
      <c r="P149">
        <v>0</v>
      </c>
      <c r="R149">
        <v>0</v>
      </c>
      <c r="T149" s="2">
        <v>0.54166666666666663</v>
      </c>
      <c r="U149">
        <v>0</v>
      </c>
      <c r="V149">
        <v>0</v>
      </c>
      <c r="W149">
        <v>0</v>
      </c>
      <c r="X149">
        <v>12</v>
      </c>
      <c r="Y149">
        <v>0</v>
      </c>
      <c r="Z149" t="s">
        <v>380</v>
      </c>
      <c r="AB149">
        <v>1</v>
      </c>
      <c r="AD149">
        <v>10</v>
      </c>
      <c r="AE149">
        <v>11</v>
      </c>
      <c r="AF149">
        <v>16</v>
      </c>
      <c r="AG149">
        <v>0</v>
      </c>
      <c r="AH149">
        <v>1</v>
      </c>
      <c r="AI149">
        <v>0</v>
      </c>
      <c r="AJ149">
        <v>1</v>
      </c>
      <c r="AK149">
        <v>4300</v>
      </c>
      <c r="AL149">
        <v>0</v>
      </c>
      <c r="AM149">
        <v>8</v>
      </c>
      <c r="AN149" s="2">
        <v>0.54166666666666663</v>
      </c>
      <c r="AO149">
        <v>0</v>
      </c>
      <c r="AP149">
        <v>9</v>
      </c>
      <c r="AQ149">
        <v>11</v>
      </c>
      <c r="AR149">
        <v>16</v>
      </c>
      <c r="AS149">
        <v>0</v>
      </c>
      <c r="AT149">
        <v>0</v>
      </c>
      <c r="AU149" s="1"/>
      <c r="AV149">
        <v>0</v>
      </c>
      <c r="AX149">
        <v>0</v>
      </c>
      <c r="AZ149">
        <v>0</v>
      </c>
      <c r="BA149">
        <v>0</v>
      </c>
      <c r="BF149">
        <v>0</v>
      </c>
      <c r="BG149" s="2"/>
      <c r="BH149">
        <v>0</v>
      </c>
      <c r="BL149">
        <v>0</v>
      </c>
      <c r="BM149" s="1"/>
      <c r="BN149">
        <v>0</v>
      </c>
      <c r="BO149">
        <v>0</v>
      </c>
      <c r="BP149" s="3"/>
      <c r="BQ149">
        <v>0</v>
      </c>
      <c r="BR149" s="3"/>
      <c r="BS149">
        <v>0</v>
      </c>
      <c r="BT149">
        <v>1</v>
      </c>
      <c r="BU149">
        <v>0</v>
      </c>
      <c r="DZ149">
        <v>0</v>
      </c>
      <c r="ED149">
        <v>0</v>
      </c>
      <c r="EM149">
        <v>0</v>
      </c>
      <c r="ES149">
        <v>0</v>
      </c>
      <c r="ET149">
        <v>0</v>
      </c>
      <c r="EV149" t="s">
        <v>189</v>
      </c>
      <c r="EW149">
        <v>12</v>
      </c>
      <c r="EX149">
        <v>12</v>
      </c>
      <c r="EY149">
        <v>16</v>
      </c>
      <c r="EZ149" s="1">
        <v>0.42638888888888887</v>
      </c>
      <c r="FA149" t="str">
        <f>VLOOKUP(Table_Neonatal5[[#This Row],[Gender]],Table_Gender2[],2,FALSE)</f>
        <v>feminin</v>
      </c>
      <c r="FB149" t="e">
        <f>VLOOKUP(Table_Neonatal5[[#This Row],[PretermBy]],Table_PretermBy7[],2,FALSE)</f>
        <v>#N/A</v>
      </c>
      <c r="FC149" t="str">
        <f>VLOOKUP(Table_Neonatal5[[#This Row],[Diagnosis1]],Table_diagnosis[],2,FALSE)</f>
        <v>Autre diagnostic</v>
      </c>
      <c r="FD149" t="e">
        <f>VLOOKUP(Table_Neonatal5[[#This Row],[Diagnosis2]],Table_diagnosis[],2,FALSE)</f>
        <v>#N/A</v>
      </c>
      <c r="FE149" s="4" t="str">
        <f>VLOOKUP(Table_Neonatal5[[#This Row],[DischargeLoc]],Table_DischargeLoc1[],2,FALSE)</f>
        <v>Sortie/maternite</v>
      </c>
      <c r="FF149" s="4" t="str">
        <f>VLOOKUP(Table_Neonatal5[[#This Row],[AdmissionTempLow]],Table_YesNo8[],2,FALSE)</f>
        <v>Non</v>
      </c>
      <c r="FG149" s="4" t="str">
        <f>VLOOKUP(Table_Neonatal5[[#This Row],[BirthWeightLow]],Table_YesNo8[],2,FALSE)</f>
        <v>Non</v>
      </c>
      <c r="FH149" s="4" t="str">
        <f>VLOOKUP(Table_Neonatal5[[#This Row],[GestationalAgeLow]],Table_YesNo8[],2,FALSE)</f>
        <v>Non</v>
      </c>
      <c r="FI149" s="4" t="str">
        <f>VLOOKUP(Table_Neonatal5[[#This Row],[MethRx]],Table_YesNo8[],2,FALSE)</f>
        <v>Non</v>
      </c>
      <c r="FJ149" s="4" t="str">
        <f>VLOOKUP(Table_Neonatal5[[#This Row],[OxygenTherapy]],Table_YesNo8[],2,FALSE)</f>
        <v>Non</v>
      </c>
      <c r="FK149" s="4" t="e">
        <f>VLOOKUP(Table_Neonatal5[[#This Row],[OxygenMethod]],Table_OxygenMethod6[],2,FALSE)</f>
        <v>#N/A</v>
      </c>
      <c r="FL149" s="4" t="str">
        <f>VLOOKUP(Table_Neonatal5[[#This Row],[BloodSugarLow]],Table_YesNo8[],2,FALSE)</f>
        <v>Non</v>
      </c>
      <c r="FM149" s="4" t="str">
        <f>VLOOKUP(Table_Neonatal5[[#This Row],[AdmittedFirst48]],Table_YesNo8[],2,FALSE)</f>
        <v>Oui</v>
      </c>
      <c r="FN149" s="4" t="str">
        <f>VLOOKUP(Table_Neonatal5[[#This Row],[Remained2weeks]],Table_YesNo8[],2,FALSE)</f>
        <v>Non</v>
      </c>
      <c r="FO149" s="4" t="str">
        <f>VLOOKUP(Table_Neonatal5[[#This Row],[Antibiotics]],Table_YesNo8[],2,FALSE)</f>
        <v>Non</v>
      </c>
      <c r="FP149" s="4" t="str">
        <f>VLOOKUP(Table_Neonatal5[[#This Row],[BilirubinMeas]],Table_YesNo8[],2,FALSE)</f>
        <v>Non</v>
      </c>
      <c r="FQ149" s="4" t="str">
        <f>VLOOKUP(Table_Neonatal5[[#This Row],[Phototherapy]],Table_YesNo8[],2,FALSE)</f>
        <v>Non</v>
      </c>
      <c r="FR149" s="3">
        <f>DATE(2000+Table_Neonatal5[[#This Row],[AdmitYear]],Table_Neonatal5[[#This Row],[AdmitMonth]],Table_Neonatal5[[#This Row],[AdmitDay]])</f>
        <v>42683</v>
      </c>
    </row>
    <row r="150" spans="1:174" x14ac:dyDescent="0.25">
      <c r="A150" t="s">
        <v>381</v>
      </c>
      <c r="B150" s="1">
        <v>0.51041666666666663</v>
      </c>
      <c r="C150" t="s">
        <v>185</v>
      </c>
      <c r="D150">
        <v>3</v>
      </c>
      <c r="E150">
        <v>11</v>
      </c>
      <c r="F150">
        <v>16</v>
      </c>
      <c r="G150">
        <v>0</v>
      </c>
      <c r="H150">
        <v>4</v>
      </c>
      <c r="I150">
        <v>11</v>
      </c>
      <c r="J150">
        <v>16</v>
      </c>
      <c r="K150">
        <v>0</v>
      </c>
      <c r="L150">
        <v>0</v>
      </c>
      <c r="M150">
        <v>0</v>
      </c>
      <c r="N150">
        <v>2600</v>
      </c>
      <c r="O150">
        <v>0</v>
      </c>
      <c r="P150">
        <v>0</v>
      </c>
      <c r="R150">
        <v>0</v>
      </c>
      <c r="T150" s="2">
        <v>0.4236111111111111</v>
      </c>
      <c r="U150">
        <v>0</v>
      </c>
      <c r="V150">
        <v>0</v>
      </c>
      <c r="W150">
        <v>0</v>
      </c>
      <c r="X150">
        <v>3</v>
      </c>
      <c r="Y150">
        <v>0</v>
      </c>
      <c r="AB150">
        <v>1</v>
      </c>
      <c r="AD150">
        <v>16</v>
      </c>
      <c r="AE150">
        <v>11</v>
      </c>
      <c r="AF150">
        <v>16</v>
      </c>
      <c r="AG150">
        <v>0</v>
      </c>
      <c r="AH150">
        <v>12</v>
      </c>
      <c r="AI150">
        <v>0</v>
      </c>
      <c r="AJ150">
        <v>1</v>
      </c>
      <c r="AK150">
        <v>2950</v>
      </c>
      <c r="AL150">
        <v>0</v>
      </c>
      <c r="AM150">
        <v>17</v>
      </c>
      <c r="AN150" s="2">
        <v>0.4236111111111111</v>
      </c>
      <c r="AO150">
        <v>0</v>
      </c>
      <c r="AP150">
        <v>11</v>
      </c>
      <c r="AQ150">
        <v>11</v>
      </c>
      <c r="AR150">
        <v>16</v>
      </c>
      <c r="AS150">
        <v>0</v>
      </c>
      <c r="AT150">
        <v>0</v>
      </c>
      <c r="AU150" s="1"/>
      <c r="AV150">
        <v>0</v>
      </c>
      <c r="AX150">
        <v>0</v>
      </c>
      <c r="AZ150">
        <v>0</v>
      </c>
      <c r="BA150">
        <v>0</v>
      </c>
      <c r="BF150">
        <v>0</v>
      </c>
      <c r="BG150" s="2"/>
      <c r="BH150">
        <v>0</v>
      </c>
      <c r="BL150">
        <v>0</v>
      </c>
      <c r="BM150" s="1"/>
      <c r="BN150">
        <v>0</v>
      </c>
      <c r="BP150" s="3"/>
      <c r="BQ150">
        <v>0</v>
      </c>
      <c r="BR150" s="3"/>
      <c r="BS150">
        <v>0</v>
      </c>
      <c r="BT150">
        <v>1</v>
      </c>
      <c r="BU150">
        <v>0</v>
      </c>
      <c r="DZ150">
        <v>1</v>
      </c>
      <c r="EA150">
        <v>4</v>
      </c>
      <c r="EB150">
        <v>11</v>
      </c>
      <c r="EC150">
        <v>16</v>
      </c>
      <c r="ED150">
        <v>0</v>
      </c>
      <c r="EE150">
        <v>130</v>
      </c>
      <c r="EF150">
        <v>2</v>
      </c>
      <c r="EG150">
        <v>15</v>
      </c>
      <c r="EH150">
        <v>2</v>
      </c>
      <c r="EM150">
        <v>1</v>
      </c>
      <c r="EO150">
        <v>10</v>
      </c>
      <c r="EP150">
        <v>8</v>
      </c>
      <c r="EQ150">
        <v>11</v>
      </c>
      <c r="ER150">
        <v>16</v>
      </c>
      <c r="ES150">
        <v>0</v>
      </c>
      <c r="ET150">
        <v>1</v>
      </c>
      <c r="EV150" t="s">
        <v>189</v>
      </c>
      <c r="EW150">
        <v>12</v>
      </c>
      <c r="EX150">
        <v>12</v>
      </c>
      <c r="EY150">
        <v>16</v>
      </c>
      <c r="EZ150" s="1">
        <v>0.51458333333333328</v>
      </c>
      <c r="FA150" t="str">
        <f>VLOOKUP(Table_Neonatal5[[#This Row],[Gender]],Table_Gender2[],2,FALSE)</f>
        <v>masculin</v>
      </c>
      <c r="FB150" t="e">
        <f>VLOOKUP(Table_Neonatal5[[#This Row],[PretermBy]],Table_PretermBy7[],2,FALSE)</f>
        <v>#N/A</v>
      </c>
      <c r="FC150" t="str">
        <f>VLOOKUP(Table_Neonatal5[[#This Row],[Diagnosis1]],Table_diagnosis[],2,FALSE)</f>
        <v>Infection neonatale / septicimie neonatale</v>
      </c>
      <c r="FD150" t="e">
        <f>VLOOKUP(Table_Neonatal5[[#This Row],[Diagnosis2]],Table_diagnosis[],2,FALSE)</f>
        <v>#N/A</v>
      </c>
      <c r="FE150" s="4" t="str">
        <f>VLOOKUP(Table_Neonatal5[[#This Row],[DischargeLoc]],Table_DischargeLoc1[],2,FALSE)</f>
        <v>Sortie/maternite</v>
      </c>
      <c r="FF150" s="4" t="str">
        <f>VLOOKUP(Table_Neonatal5[[#This Row],[AdmissionTempLow]],Table_YesNo8[],2,FALSE)</f>
        <v>Non</v>
      </c>
      <c r="FG150" s="4" t="str">
        <f>VLOOKUP(Table_Neonatal5[[#This Row],[BirthWeightLow]],Table_YesNo8[],2,FALSE)</f>
        <v>Non</v>
      </c>
      <c r="FH150" s="4" t="str">
        <f>VLOOKUP(Table_Neonatal5[[#This Row],[GestationalAgeLow]],Table_YesNo8[],2,FALSE)</f>
        <v>Non</v>
      </c>
      <c r="FI150" s="4" t="str">
        <f>VLOOKUP(Table_Neonatal5[[#This Row],[MethRx]],Table_YesNo8[],2,FALSE)</f>
        <v>Non</v>
      </c>
      <c r="FJ150" s="4" t="str">
        <f>VLOOKUP(Table_Neonatal5[[#This Row],[OxygenTherapy]],Table_YesNo8[],2,FALSE)</f>
        <v>Non</v>
      </c>
      <c r="FK150" s="4" t="e">
        <f>VLOOKUP(Table_Neonatal5[[#This Row],[OxygenMethod]],Table_OxygenMethod6[],2,FALSE)</f>
        <v>#N/A</v>
      </c>
      <c r="FL150" s="4" t="str">
        <f>VLOOKUP(Table_Neonatal5[[#This Row],[BloodSugarLow]],Table_YesNo8[],2,FALSE)</f>
        <v>Non</v>
      </c>
      <c r="FM150" s="4" t="str">
        <f>VLOOKUP(Table_Neonatal5[[#This Row],[AdmittedFirst48]],Table_YesNo8[],2,FALSE)</f>
        <v>Oui</v>
      </c>
      <c r="FN150" s="4" t="str">
        <f>VLOOKUP(Table_Neonatal5[[#This Row],[Remained2weeks]],Table_YesNo8[],2,FALSE)</f>
        <v>Non</v>
      </c>
      <c r="FO150" s="4" t="str">
        <f>VLOOKUP(Table_Neonatal5[[#This Row],[Antibiotics]],Table_YesNo8[],2,FALSE)</f>
        <v>Oui</v>
      </c>
      <c r="FP150" s="4" t="str">
        <f>VLOOKUP(Table_Neonatal5[[#This Row],[BilirubinMeas]],Table_YesNo8[],2,FALSE)</f>
        <v>Oui</v>
      </c>
      <c r="FQ150" s="4" t="str">
        <f>VLOOKUP(Table_Neonatal5[[#This Row],[Phototherapy]],Table_YesNo8[],2,FALSE)</f>
        <v>Oui</v>
      </c>
      <c r="FR150" s="3">
        <f>DATE(2000+Table_Neonatal5[[#This Row],[AdmitYear]],Table_Neonatal5[[#This Row],[AdmitMonth]],Table_Neonatal5[[#This Row],[AdmitDay]])</f>
        <v>42678</v>
      </c>
    </row>
    <row r="151" spans="1:174" x14ac:dyDescent="0.25">
      <c r="A151" t="s">
        <v>382</v>
      </c>
      <c r="B151" s="1">
        <v>0.41458333333333336</v>
      </c>
      <c r="C151" t="s">
        <v>185</v>
      </c>
      <c r="D151">
        <v>16</v>
      </c>
      <c r="E151">
        <v>2</v>
      </c>
      <c r="F151">
        <v>17</v>
      </c>
      <c r="G151">
        <v>0</v>
      </c>
      <c r="H151">
        <v>17</v>
      </c>
      <c r="I151">
        <v>2</v>
      </c>
      <c r="J151">
        <v>17</v>
      </c>
      <c r="K151">
        <v>0</v>
      </c>
      <c r="L151">
        <v>0</v>
      </c>
      <c r="N151">
        <v>3100</v>
      </c>
      <c r="O151">
        <v>0</v>
      </c>
      <c r="P151">
        <v>0</v>
      </c>
      <c r="R151">
        <v>0</v>
      </c>
      <c r="T151" s="2">
        <v>0.14583333333333334</v>
      </c>
      <c r="U151">
        <v>0</v>
      </c>
      <c r="V151">
        <v>1</v>
      </c>
      <c r="W151">
        <v>0</v>
      </c>
      <c r="X151">
        <v>8</v>
      </c>
      <c r="Y151">
        <v>0</v>
      </c>
      <c r="AA151">
        <v>3</v>
      </c>
      <c r="AB151">
        <v>0</v>
      </c>
      <c r="AD151">
        <v>23</v>
      </c>
      <c r="AE151">
        <v>2</v>
      </c>
      <c r="AF151">
        <v>17</v>
      </c>
      <c r="AG151">
        <v>0</v>
      </c>
      <c r="AH151">
        <v>7</v>
      </c>
      <c r="AI151">
        <v>0</v>
      </c>
      <c r="AJ151">
        <v>1</v>
      </c>
      <c r="AK151">
        <v>2750</v>
      </c>
      <c r="AL151">
        <v>0</v>
      </c>
      <c r="AM151">
        <v>17</v>
      </c>
      <c r="AN151" s="2">
        <v>0.14583333333333334</v>
      </c>
      <c r="AO151">
        <v>0</v>
      </c>
      <c r="AP151">
        <v>17</v>
      </c>
      <c r="AQ151">
        <v>2</v>
      </c>
      <c r="AR151">
        <v>17</v>
      </c>
      <c r="AS151">
        <v>0</v>
      </c>
      <c r="AT151">
        <v>0</v>
      </c>
      <c r="AU151" s="1"/>
      <c r="AV151">
        <v>0</v>
      </c>
      <c r="AX151">
        <v>0</v>
      </c>
      <c r="BF151">
        <v>0</v>
      </c>
      <c r="BG151" s="2"/>
      <c r="BH151">
        <v>0</v>
      </c>
      <c r="BL151">
        <v>0</v>
      </c>
      <c r="BM151" s="1"/>
      <c r="BN151">
        <v>0</v>
      </c>
      <c r="BP151" s="3"/>
      <c r="BQ151">
        <v>0</v>
      </c>
      <c r="BR151" s="3"/>
      <c r="BS151">
        <v>0</v>
      </c>
      <c r="DZ151">
        <v>1</v>
      </c>
      <c r="EA151">
        <v>17</v>
      </c>
      <c r="EB151">
        <v>2</v>
      </c>
      <c r="EC151">
        <v>17</v>
      </c>
      <c r="ED151">
        <v>0</v>
      </c>
      <c r="EE151">
        <v>125</v>
      </c>
      <c r="EF151">
        <v>2</v>
      </c>
      <c r="EG151">
        <v>12</v>
      </c>
      <c r="EH151">
        <v>1</v>
      </c>
      <c r="EM151">
        <v>0</v>
      </c>
      <c r="ES151">
        <v>0</v>
      </c>
      <c r="ET151">
        <v>0</v>
      </c>
      <c r="EV151" t="s">
        <v>189</v>
      </c>
      <c r="EW151">
        <v>27</v>
      </c>
      <c r="EX151">
        <v>3</v>
      </c>
      <c r="EY151">
        <v>17</v>
      </c>
      <c r="EZ151" s="1">
        <v>0.41944444444444445</v>
      </c>
      <c r="FA151" t="str">
        <f>VLOOKUP(Table_Neonatal5[[#This Row],[Gender]],Table_Gender2[],2,FALSE)</f>
        <v>masculin</v>
      </c>
      <c r="FB151" t="e">
        <f>VLOOKUP(Table_Neonatal5[[#This Row],[PretermBy]],Table_PretermBy7[],2,FALSE)</f>
        <v>#N/A</v>
      </c>
      <c r="FC151" t="str">
        <f>VLOOKUP(Table_Neonatal5[[#This Row],[Diagnosis1]],Table_diagnosis[],2,FALSE)</f>
        <v>Asphyxia a la naissance / APGAR bas / HIE</v>
      </c>
      <c r="FD151" t="str">
        <f>VLOOKUP(Table_Neonatal5[[#This Row],[Diagnosis2]],Table_diagnosis[],2,FALSE)</f>
        <v>Infection neonatale / septicimie neonatale</v>
      </c>
      <c r="FE151" s="4" t="str">
        <f>VLOOKUP(Table_Neonatal5[[#This Row],[DischargeLoc]],Table_DischargeLoc1[],2,FALSE)</f>
        <v>Sortie/maternite</v>
      </c>
      <c r="FF151" s="4" t="str">
        <f>VLOOKUP(Table_Neonatal5[[#This Row],[AdmissionTempLow]],Table_YesNo8[],2,FALSE)</f>
        <v>Non</v>
      </c>
      <c r="FG151" s="4" t="str">
        <f>VLOOKUP(Table_Neonatal5[[#This Row],[BirthWeightLow]],Table_YesNo8[],2,FALSE)</f>
        <v>Non</v>
      </c>
      <c r="FH151" s="4" t="str">
        <f>VLOOKUP(Table_Neonatal5[[#This Row],[GestationalAgeLow]],Table_YesNo8[],2,FALSE)</f>
        <v>Non</v>
      </c>
      <c r="FI151" s="4" t="str">
        <f>VLOOKUP(Table_Neonatal5[[#This Row],[MethRx]],Table_YesNo8[],2,FALSE)</f>
        <v>Non</v>
      </c>
      <c r="FJ151" s="4" t="str">
        <f>VLOOKUP(Table_Neonatal5[[#This Row],[OxygenTherapy]],Table_YesNo8[],2,FALSE)</f>
        <v>Non</v>
      </c>
      <c r="FK151" s="4" t="e">
        <f>VLOOKUP(Table_Neonatal5[[#This Row],[OxygenMethod]],Table_OxygenMethod6[],2,FALSE)</f>
        <v>#N/A</v>
      </c>
      <c r="FL151" s="4" t="str">
        <f>VLOOKUP(Table_Neonatal5[[#This Row],[BloodSugarLow]],Table_YesNo8[],2,FALSE)</f>
        <v>Non</v>
      </c>
      <c r="FM151" s="4" t="str">
        <f>VLOOKUP(Table_Neonatal5[[#This Row],[AdmittedFirst48]],Table_YesNo8[],2,FALSE)</f>
        <v>Non</v>
      </c>
      <c r="FN151" s="4" t="str">
        <f>VLOOKUP(Table_Neonatal5[[#This Row],[Remained2weeks]],Table_YesNo8[],2,FALSE)</f>
        <v>Non</v>
      </c>
      <c r="FO151" s="4" t="str">
        <f>VLOOKUP(Table_Neonatal5[[#This Row],[Antibiotics]],Table_YesNo8[],2,FALSE)</f>
        <v>Oui</v>
      </c>
      <c r="FP151" s="4" t="str">
        <f>VLOOKUP(Table_Neonatal5[[#This Row],[BilirubinMeas]],Table_YesNo8[],2,FALSE)</f>
        <v>Non</v>
      </c>
      <c r="FQ151" s="4" t="str">
        <f>VLOOKUP(Table_Neonatal5[[#This Row],[Phototherapy]],Table_YesNo8[],2,FALSE)</f>
        <v>Non</v>
      </c>
      <c r="FR151" s="3">
        <f>DATE(2000+Table_Neonatal5[[#This Row],[AdmitYear]],Table_Neonatal5[[#This Row],[AdmitMonth]],Table_Neonatal5[[#This Row],[AdmitDay]])</f>
        <v>42783</v>
      </c>
    </row>
    <row r="152" spans="1:174" x14ac:dyDescent="0.25">
      <c r="A152" t="s">
        <v>383</v>
      </c>
      <c r="B152" s="1">
        <v>0.60486111111111107</v>
      </c>
      <c r="C152" t="s">
        <v>185</v>
      </c>
      <c r="D152">
        <v>29</v>
      </c>
      <c r="E152">
        <v>11</v>
      </c>
      <c r="F152">
        <v>16</v>
      </c>
      <c r="G152">
        <v>0</v>
      </c>
      <c r="H152">
        <v>29</v>
      </c>
      <c r="I152">
        <v>11</v>
      </c>
      <c r="J152">
        <v>16</v>
      </c>
      <c r="K152">
        <v>0</v>
      </c>
      <c r="L152">
        <v>0</v>
      </c>
      <c r="M152">
        <v>0</v>
      </c>
      <c r="N152">
        <v>3000</v>
      </c>
      <c r="O152">
        <v>0</v>
      </c>
      <c r="P152">
        <v>0</v>
      </c>
      <c r="R152">
        <v>0</v>
      </c>
      <c r="T152" s="2">
        <v>0.96944444444444444</v>
      </c>
      <c r="U152">
        <v>0</v>
      </c>
      <c r="V152">
        <v>0</v>
      </c>
      <c r="W152">
        <v>0</v>
      </c>
      <c r="X152">
        <v>3</v>
      </c>
      <c r="Y152">
        <v>0</v>
      </c>
      <c r="AB152">
        <v>1</v>
      </c>
      <c r="AD152">
        <v>6</v>
      </c>
      <c r="AE152">
        <v>12</v>
      </c>
      <c r="AF152">
        <v>16</v>
      </c>
      <c r="AG152">
        <v>0</v>
      </c>
      <c r="AH152">
        <v>8</v>
      </c>
      <c r="AI152">
        <v>0</v>
      </c>
      <c r="AJ152">
        <v>1</v>
      </c>
      <c r="AK152">
        <v>3250</v>
      </c>
      <c r="AL152">
        <v>0</v>
      </c>
      <c r="AM152">
        <v>18</v>
      </c>
      <c r="AN152" s="2">
        <v>0.96944444444444444</v>
      </c>
      <c r="AO152">
        <v>0</v>
      </c>
      <c r="AP152">
        <v>29</v>
      </c>
      <c r="AQ152">
        <v>11</v>
      </c>
      <c r="AR152">
        <v>16</v>
      </c>
      <c r="AS152">
        <v>0</v>
      </c>
      <c r="AT152">
        <v>0</v>
      </c>
      <c r="AU152" s="1">
        <v>0.90625</v>
      </c>
      <c r="AV152">
        <v>0</v>
      </c>
      <c r="AX152">
        <v>0</v>
      </c>
      <c r="AZ152">
        <v>0</v>
      </c>
      <c r="BA152">
        <v>0</v>
      </c>
      <c r="BF152">
        <v>0</v>
      </c>
      <c r="BG152" s="2"/>
      <c r="BH152">
        <v>0</v>
      </c>
      <c r="BL152">
        <v>0</v>
      </c>
      <c r="BM152" s="1"/>
      <c r="BN152">
        <v>0</v>
      </c>
      <c r="BP152" s="3"/>
      <c r="BQ152">
        <v>0</v>
      </c>
      <c r="BR152" s="3"/>
      <c r="BS152">
        <v>0</v>
      </c>
      <c r="BT152">
        <v>1</v>
      </c>
      <c r="BU152">
        <v>0</v>
      </c>
      <c r="DZ152">
        <v>1</v>
      </c>
      <c r="EA152">
        <v>29</v>
      </c>
      <c r="EB152">
        <v>11</v>
      </c>
      <c r="EC152">
        <v>16</v>
      </c>
      <c r="ED152">
        <v>0</v>
      </c>
      <c r="EE152">
        <v>150</v>
      </c>
      <c r="EF152">
        <v>2</v>
      </c>
      <c r="EG152">
        <v>15</v>
      </c>
      <c r="EH152">
        <v>1</v>
      </c>
      <c r="EM152">
        <v>0</v>
      </c>
      <c r="ES152">
        <v>0</v>
      </c>
      <c r="ET152">
        <v>0</v>
      </c>
      <c r="EV152" t="s">
        <v>189</v>
      </c>
      <c r="EW152">
        <v>11</v>
      </c>
      <c r="EX152">
        <v>1</v>
      </c>
      <c r="EY152">
        <v>17</v>
      </c>
      <c r="EZ152" s="1">
        <v>0.60833333333333328</v>
      </c>
      <c r="FA152" t="str">
        <f>VLOOKUP(Table_Neonatal5[[#This Row],[Gender]],Table_Gender2[],2,FALSE)</f>
        <v>masculin</v>
      </c>
      <c r="FB152" t="e">
        <f>VLOOKUP(Table_Neonatal5[[#This Row],[PretermBy]],Table_PretermBy7[],2,FALSE)</f>
        <v>#N/A</v>
      </c>
      <c r="FC152" t="str">
        <f>VLOOKUP(Table_Neonatal5[[#This Row],[Diagnosis1]],Table_diagnosis[],2,FALSE)</f>
        <v>Infection neonatale / septicimie neonatale</v>
      </c>
      <c r="FD152" t="e">
        <f>VLOOKUP(Table_Neonatal5[[#This Row],[Diagnosis2]],Table_diagnosis[],2,FALSE)</f>
        <v>#N/A</v>
      </c>
      <c r="FE152" s="4" t="str">
        <f>VLOOKUP(Table_Neonatal5[[#This Row],[DischargeLoc]],Table_DischargeLoc1[],2,FALSE)</f>
        <v>Sortie/maternite</v>
      </c>
      <c r="FF152" s="4" t="str">
        <f>VLOOKUP(Table_Neonatal5[[#This Row],[AdmissionTempLow]],Table_YesNo8[],2,FALSE)</f>
        <v>Non</v>
      </c>
      <c r="FG152" s="4" t="str">
        <f>VLOOKUP(Table_Neonatal5[[#This Row],[BirthWeightLow]],Table_YesNo8[],2,FALSE)</f>
        <v>Non</v>
      </c>
      <c r="FH152" s="4" t="str">
        <f>VLOOKUP(Table_Neonatal5[[#This Row],[GestationalAgeLow]],Table_YesNo8[],2,FALSE)</f>
        <v>Non</v>
      </c>
      <c r="FI152" s="4" t="str">
        <f>VLOOKUP(Table_Neonatal5[[#This Row],[MethRx]],Table_YesNo8[],2,FALSE)</f>
        <v>Non</v>
      </c>
      <c r="FJ152" s="4" t="str">
        <f>VLOOKUP(Table_Neonatal5[[#This Row],[OxygenTherapy]],Table_YesNo8[],2,FALSE)</f>
        <v>Non</v>
      </c>
      <c r="FK152" s="4" t="e">
        <f>VLOOKUP(Table_Neonatal5[[#This Row],[OxygenMethod]],Table_OxygenMethod6[],2,FALSE)</f>
        <v>#N/A</v>
      </c>
      <c r="FL152" s="4" t="str">
        <f>VLOOKUP(Table_Neonatal5[[#This Row],[BloodSugarLow]],Table_YesNo8[],2,FALSE)</f>
        <v>Non</v>
      </c>
      <c r="FM152" s="4" t="str">
        <f>VLOOKUP(Table_Neonatal5[[#This Row],[AdmittedFirst48]],Table_YesNo8[],2,FALSE)</f>
        <v>Oui</v>
      </c>
      <c r="FN152" s="4" t="str">
        <f>VLOOKUP(Table_Neonatal5[[#This Row],[Remained2weeks]],Table_YesNo8[],2,FALSE)</f>
        <v>Non</v>
      </c>
      <c r="FO152" s="4" t="str">
        <f>VLOOKUP(Table_Neonatal5[[#This Row],[Antibiotics]],Table_YesNo8[],2,FALSE)</f>
        <v>Oui</v>
      </c>
      <c r="FP152" s="4" t="str">
        <f>VLOOKUP(Table_Neonatal5[[#This Row],[BilirubinMeas]],Table_YesNo8[],2,FALSE)</f>
        <v>Non</v>
      </c>
      <c r="FQ152" s="4" t="str">
        <f>VLOOKUP(Table_Neonatal5[[#This Row],[Phototherapy]],Table_YesNo8[],2,FALSE)</f>
        <v>Non</v>
      </c>
      <c r="FR152" s="3">
        <f>DATE(2000+Table_Neonatal5[[#This Row],[AdmitYear]],Table_Neonatal5[[#This Row],[AdmitMonth]],Table_Neonatal5[[#This Row],[AdmitDay]])</f>
        <v>42703</v>
      </c>
    </row>
    <row r="153" spans="1:174" x14ac:dyDescent="0.25">
      <c r="A153" t="s">
        <v>384</v>
      </c>
      <c r="B153" s="1">
        <v>0.15486111111111112</v>
      </c>
      <c r="C153" t="s">
        <v>185</v>
      </c>
      <c r="D153">
        <v>29</v>
      </c>
      <c r="E153">
        <v>12</v>
      </c>
      <c r="F153">
        <v>16</v>
      </c>
      <c r="G153">
        <v>0</v>
      </c>
      <c r="H153">
        <v>29</v>
      </c>
      <c r="I153">
        <v>12</v>
      </c>
      <c r="J153">
        <v>16</v>
      </c>
      <c r="K153">
        <v>0</v>
      </c>
      <c r="L153">
        <v>0</v>
      </c>
      <c r="M153">
        <v>0</v>
      </c>
      <c r="N153">
        <v>2900</v>
      </c>
      <c r="O153">
        <v>0</v>
      </c>
      <c r="P153">
        <v>0</v>
      </c>
      <c r="R153">
        <v>0</v>
      </c>
      <c r="T153" s="2">
        <v>0.59305555555555556</v>
      </c>
      <c r="U153">
        <v>0</v>
      </c>
      <c r="V153">
        <v>0</v>
      </c>
      <c r="W153">
        <v>0</v>
      </c>
      <c r="X153">
        <v>8</v>
      </c>
      <c r="Y153">
        <v>0</v>
      </c>
      <c r="AA153">
        <v>3</v>
      </c>
      <c r="AB153">
        <v>0</v>
      </c>
      <c r="AD153">
        <v>19</v>
      </c>
      <c r="AE153">
        <v>1</v>
      </c>
      <c r="AF153">
        <v>17</v>
      </c>
      <c r="AG153">
        <v>0</v>
      </c>
      <c r="AH153">
        <v>21</v>
      </c>
      <c r="AI153">
        <v>0</v>
      </c>
      <c r="AJ153">
        <v>1</v>
      </c>
      <c r="AK153">
        <v>2700</v>
      </c>
      <c r="AL153">
        <v>0</v>
      </c>
      <c r="AM153">
        <v>17</v>
      </c>
      <c r="AN153" s="2">
        <v>0.59305555555555556</v>
      </c>
      <c r="AO153">
        <v>0</v>
      </c>
      <c r="AP153">
        <v>29</v>
      </c>
      <c r="AQ153">
        <v>12</v>
      </c>
      <c r="AR153">
        <v>16</v>
      </c>
      <c r="AS153">
        <v>0</v>
      </c>
      <c r="AT153">
        <v>0</v>
      </c>
      <c r="AU153" s="1"/>
      <c r="AV153">
        <v>0</v>
      </c>
      <c r="AX153">
        <v>0</v>
      </c>
      <c r="AZ153">
        <v>0</v>
      </c>
      <c r="BA153">
        <v>1</v>
      </c>
      <c r="BB153">
        <v>1</v>
      </c>
      <c r="BC153">
        <v>29</v>
      </c>
      <c r="BD153">
        <v>12</v>
      </c>
      <c r="BE153">
        <v>16</v>
      </c>
      <c r="BF153">
        <v>0</v>
      </c>
      <c r="BG153" s="2">
        <v>0.625</v>
      </c>
      <c r="BH153">
        <v>0</v>
      </c>
      <c r="BI153">
        <v>16</v>
      </c>
      <c r="BJ153">
        <v>1</v>
      </c>
      <c r="BK153">
        <v>17</v>
      </c>
      <c r="BL153">
        <v>0</v>
      </c>
      <c r="BM153" s="1">
        <v>0.25</v>
      </c>
      <c r="BN153">
        <v>0</v>
      </c>
      <c r="BP153" s="3"/>
      <c r="BQ153">
        <v>0</v>
      </c>
      <c r="BR153" s="3"/>
      <c r="BS153">
        <v>0</v>
      </c>
      <c r="BT153">
        <v>1</v>
      </c>
      <c r="BU153">
        <v>1</v>
      </c>
      <c r="BV153">
        <v>29</v>
      </c>
      <c r="BW153">
        <v>12</v>
      </c>
      <c r="BX153">
        <v>17</v>
      </c>
      <c r="BY153">
        <v>2700</v>
      </c>
      <c r="BZ153">
        <v>30</v>
      </c>
      <c r="CA153">
        <v>12</v>
      </c>
      <c r="CB153">
        <v>16</v>
      </c>
      <c r="CC153">
        <v>2900</v>
      </c>
      <c r="CD153">
        <v>31</v>
      </c>
      <c r="CE153">
        <v>12</v>
      </c>
      <c r="CF153">
        <v>16</v>
      </c>
      <c r="CG153">
        <v>2700</v>
      </c>
      <c r="CH153">
        <v>1</v>
      </c>
      <c r="CI153">
        <v>1</v>
      </c>
      <c r="CJ153">
        <v>17</v>
      </c>
      <c r="CK153">
        <v>2500</v>
      </c>
      <c r="CL153">
        <v>2</v>
      </c>
      <c r="CM153">
        <v>1</v>
      </c>
      <c r="CN153">
        <v>17</v>
      </c>
      <c r="CO153">
        <v>2600</v>
      </c>
      <c r="CP153">
        <v>3</v>
      </c>
      <c r="CQ153">
        <v>1</v>
      </c>
      <c r="CR153">
        <v>17</v>
      </c>
      <c r="CS153">
        <v>2700</v>
      </c>
      <c r="CT153">
        <v>4</v>
      </c>
      <c r="CU153">
        <v>1</v>
      </c>
      <c r="CW153">
        <v>2700</v>
      </c>
      <c r="CX153">
        <v>5</v>
      </c>
      <c r="CY153">
        <v>1</v>
      </c>
      <c r="CZ153">
        <v>17</v>
      </c>
      <c r="DA153">
        <v>2500</v>
      </c>
      <c r="DB153">
        <v>6</v>
      </c>
      <c r="DC153">
        <v>1</v>
      </c>
      <c r="DD153">
        <v>17</v>
      </c>
      <c r="DE153">
        <v>9</v>
      </c>
      <c r="DF153">
        <v>7</v>
      </c>
      <c r="DG153">
        <v>1</v>
      </c>
      <c r="DH153">
        <v>17</v>
      </c>
      <c r="DI153">
        <v>2600</v>
      </c>
      <c r="DJ153">
        <v>8</v>
      </c>
      <c r="DK153">
        <v>1</v>
      </c>
      <c r="DL153">
        <v>17</v>
      </c>
      <c r="DM153">
        <v>2700</v>
      </c>
      <c r="DN153">
        <v>9</v>
      </c>
      <c r="DO153">
        <v>1</v>
      </c>
      <c r="DP153">
        <v>17</v>
      </c>
      <c r="DQ153">
        <v>2650</v>
      </c>
      <c r="DZ153">
        <v>1</v>
      </c>
      <c r="EA153">
        <v>29</v>
      </c>
      <c r="EB153">
        <v>12</v>
      </c>
      <c r="EC153">
        <v>16</v>
      </c>
      <c r="ED153">
        <v>0</v>
      </c>
      <c r="EE153">
        <v>135</v>
      </c>
      <c r="EF153">
        <v>2</v>
      </c>
      <c r="EG153">
        <v>13.5</v>
      </c>
      <c r="EH153">
        <v>1</v>
      </c>
      <c r="EM153">
        <v>0</v>
      </c>
      <c r="ES153">
        <v>0</v>
      </c>
      <c r="ET153">
        <v>0</v>
      </c>
      <c r="EV153" t="s">
        <v>189</v>
      </c>
      <c r="EW153">
        <v>2</v>
      </c>
      <c r="EX153">
        <v>2</v>
      </c>
      <c r="EY153">
        <v>17</v>
      </c>
      <c r="EZ153" s="1">
        <v>0.16041666666666668</v>
      </c>
      <c r="FA153" t="str">
        <f>VLOOKUP(Table_Neonatal5[[#This Row],[Gender]],Table_Gender2[],2,FALSE)</f>
        <v>masculin</v>
      </c>
      <c r="FB153" t="e">
        <f>VLOOKUP(Table_Neonatal5[[#This Row],[PretermBy]],Table_PretermBy7[],2,FALSE)</f>
        <v>#N/A</v>
      </c>
      <c r="FC153" t="str">
        <f>VLOOKUP(Table_Neonatal5[[#This Row],[Diagnosis1]],Table_diagnosis[],2,FALSE)</f>
        <v>Asphyxia a la naissance / APGAR bas / HIE</v>
      </c>
      <c r="FD153" t="str">
        <f>VLOOKUP(Table_Neonatal5[[#This Row],[Diagnosis2]],Table_diagnosis[],2,FALSE)</f>
        <v>Infection neonatale / septicimie neonatale</v>
      </c>
      <c r="FE153" s="4" t="str">
        <f>VLOOKUP(Table_Neonatal5[[#This Row],[DischargeLoc]],Table_DischargeLoc1[],2,FALSE)</f>
        <v>Sortie/maternite</v>
      </c>
      <c r="FF153" s="4" t="str">
        <f>VLOOKUP(Table_Neonatal5[[#This Row],[AdmissionTempLow]],Table_YesNo8[],2,FALSE)</f>
        <v>Non</v>
      </c>
      <c r="FG153" s="4" t="str">
        <f>VLOOKUP(Table_Neonatal5[[#This Row],[BirthWeightLow]],Table_YesNo8[],2,FALSE)</f>
        <v>Non</v>
      </c>
      <c r="FH153" s="4" t="str">
        <f>VLOOKUP(Table_Neonatal5[[#This Row],[GestationalAgeLow]],Table_YesNo8[],2,FALSE)</f>
        <v>Non</v>
      </c>
      <c r="FI153" s="4" t="str">
        <f>VLOOKUP(Table_Neonatal5[[#This Row],[MethRx]],Table_YesNo8[],2,FALSE)</f>
        <v>Non</v>
      </c>
      <c r="FJ153" s="4" t="str">
        <f>VLOOKUP(Table_Neonatal5[[#This Row],[OxygenTherapy]],Table_YesNo8[],2,FALSE)</f>
        <v>Oui</v>
      </c>
      <c r="FK153" s="4" t="str">
        <f>VLOOKUP(Table_Neonatal5[[#This Row],[OxygenMethod]],Table_OxygenMethod6[],2,FALSE)</f>
        <v>canule nasale/mask</v>
      </c>
      <c r="FL153" s="4" t="str">
        <f>VLOOKUP(Table_Neonatal5[[#This Row],[BloodSugarLow]],Table_YesNo8[],2,FALSE)</f>
        <v>Non</v>
      </c>
      <c r="FM153" s="4" t="str">
        <f>VLOOKUP(Table_Neonatal5[[#This Row],[AdmittedFirst48]],Table_YesNo8[],2,FALSE)</f>
        <v>Oui</v>
      </c>
      <c r="FN153" s="4" t="str">
        <f>VLOOKUP(Table_Neonatal5[[#This Row],[Remained2weeks]],Table_YesNo8[],2,FALSE)</f>
        <v>Oui</v>
      </c>
      <c r="FO153" s="4" t="str">
        <f>VLOOKUP(Table_Neonatal5[[#This Row],[Antibiotics]],Table_YesNo8[],2,FALSE)</f>
        <v>Oui</v>
      </c>
      <c r="FP153" s="4" t="str">
        <f>VLOOKUP(Table_Neonatal5[[#This Row],[BilirubinMeas]],Table_YesNo8[],2,FALSE)</f>
        <v>Non</v>
      </c>
      <c r="FQ153" s="4" t="str">
        <f>VLOOKUP(Table_Neonatal5[[#This Row],[Phototherapy]],Table_YesNo8[],2,FALSE)</f>
        <v>Non</v>
      </c>
      <c r="FR153" s="3">
        <f>DATE(2000+Table_Neonatal5[[#This Row],[AdmitYear]],Table_Neonatal5[[#This Row],[AdmitMonth]],Table_Neonatal5[[#This Row],[AdmitDay]])</f>
        <v>42733</v>
      </c>
    </row>
    <row r="154" spans="1:174" x14ac:dyDescent="0.25">
      <c r="A154" t="s">
        <v>385</v>
      </c>
      <c r="B154" s="1">
        <v>7.1527777777777773E-2</v>
      </c>
      <c r="C154" t="s">
        <v>185</v>
      </c>
      <c r="D154">
        <v>20</v>
      </c>
      <c r="E154">
        <v>1</v>
      </c>
      <c r="F154">
        <v>17</v>
      </c>
      <c r="G154">
        <v>0</v>
      </c>
      <c r="H154">
        <v>20</v>
      </c>
      <c r="I154">
        <v>1</v>
      </c>
      <c r="J154">
        <v>17</v>
      </c>
      <c r="K154">
        <v>0</v>
      </c>
      <c r="L154">
        <v>0</v>
      </c>
      <c r="M154">
        <v>0</v>
      </c>
      <c r="N154">
        <v>2200</v>
      </c>
      <c r="O154">
        <v>0</v>
      </c>
      <c r="P154">
        <v>0</v>
      </c>
      <c r="R154">
        <v>0</v>
      </c>
      <c r="T154" s="2">
        <v>0.75</v>
      </c>
      <c r="U154">
        <v>0</v>
      </c>
      <c r="V154">
        <v>0</v>
      </c>
      <c r="W154">
        <v>0</v>
      </c>
      <c r="X154">
        <v>2</v>
      </c>
      <c r="Y154">
        <v>0</v>
      </c>
      <c r="AA154">
        <v>3</v>
      </c>
      <c r="AB154">
        <v>0</v>
      </c>
      <c r="AD154">
        <v>29</v>
      </c>
      <c r="AE154">
        <v>1</v>
      </c>
      <c r="AF154">
        <v>17</v>
      </c>
      <c r="AG154">
        <v>0</v>
      </c>
      <c r="AH154">
        <v>9</v>
      </c>
      <c r="AI154">
        <v>0</v>
      </c>
      <c r="AJ154">
        <v>1</v>
      </c>
      <c r="AK154">
        <v>2200</v>
      </c>
      <c r="AL154">
        <v>0</v>
      </c>
      <c r="AM154">
        <v>17</v>
      </c>
      <c r="AN154" s="2">
        <v>0.75</v>
      </c>
      <c r="AO154">
        <v>0</v>
      </c>
      <c r="AP154">
        <v>20</v>
      </c>
      <c r="AQ154">
        <v>1</v>
      </c>
      <c r="AR154">
        <v>17</v>
      </c>
      <c r="AS154">
        <v>0</v>
      </c>
      <c r="AT154">
        <v>0</v>
      </c>
      <c r="AU154" s="1"/>
      <c r="AV154">
        <v>0</v>
      </c>
      <c r="AX154">
        <v>0</v>
      </c>
      <c r="AZ154">
        <v>0</v>
      </c>
      <c r="BA154">
        <v>1</v>
      </c>
      <c r="BC154">
        <v>20</v>
      </c>
      <c r="BD154">
        <v>1</v>
      </c>
      <c r="BE154">
        <v>17</v>
      </c>
      <c r="BF154">
        <v>0</v>
      </c>
      <c r="BG154" s="2">
        <v>0.875</v>
      </c>
      <c r="BH154">
        <v>0</v>
      </c>
      <c r="BI154">
        <v>22</v>
      </c>
      <c r="BJ154">
        <v>1</v>
      </c>
      <c r="BK154">
        <v>17</v>
      </c>
      <c r="BL154">
        <v>0</v>
      </c>
      <c r="BM154" s="1">
        <v>0.875</v>
      </c>
      <c r="BN154">
        <v>0</v>
      </c>
      <c r="BO154">
        <v>0</v>
      </c>
      <c r="BP154" s="3"/>
      <c r="BQ154">
        <v>0</v>
      </c>
      <c r="BR154" s="3"/>
      <c r="BS154">
        <v>0</v>
      </c>
      <c r="BT154">
        <v>1</v>
      </c>
      <c r="BU154">
        <v>0</v>
      </c>
      <c r="DZ154">
        <v>1</v>
      </c>
      <c r="EA154">
        <v>20</v>
      </c>
      <c r="EB154">
        <v>1</v>
      </c>
      <c r="EC154">
        <v>17</v>
      </c>
      <c r="ED154">
        <v>0</v>
      </c>
      <c r="EE154">
        <v>110</v>
      </c>
      <c r="EF154">
        <v>2</v>
      </c>
      <c r="EG154">
        <v>11</v>
      </c>
      <c r="EH154">
        <v>1</v>
      </c>
      <c r="EM154">
        <v>1</v>
      </c>
      <c r="EO154">
        <v>11</v>
      </c>
      <c r="EP154">
        <v>22</v>
      </c>
      <c r="EQ154">
        <v>1</v>
      </c>
      <c r="ER154">
        <v>17</v>
      </c>
      <c r="ES154">
        <v>0</v>
      </c>
      <c r="ET154">
        <v>1</v>
      </c>
      <c r="EV154" t="s">
        <v>189</v>
      </c>
      <c r="EW154">
        <v>2</v>
      </c>
      <c r="EX154">
        <v>2</v>
      </c>
      <c r="EY154">
        <v>17</v>
      </c>
      <c r="EZ154" s="1">
        <v>7.5694444444444439E-2</v>
      </c>
      <c r="FA154" t="str">
        <f>VLOOKUP(Table_Neonatal5[[#This Row],[Gender]],Table_Gender2[],2,FALSE)</f>
        <v>masculin</v>
      </c>
      <c r="FB154" t="e">
        <f>VLOOKUP(Table_Neonatal5[[#This Row],[PretermBy]],Table_PretermBy7[],2,FALSE)</f>
        <v>#N/A</v>
      </c>
      <c r="FC154" t="str">
        <f>VLOOKUP(Table_Neonatal5[[#This Row],[Diagnosis1]],Table_diagnosis[],2,FALSE)</f>
        <v>Bas poids de naissance</v>
      </c>
      <c r="FD154" t="str">
        <f>VLOOKUP(Table_Neonatal5[[#This Row],[Diagnosis2]],Table_diagnosis[],2,FALSE)</f>
        <v>Infection neonatale / septicimie neonatale</v>
      </c>
      <c r="FE154" s="4" t="str">
        <f>VLOOKUP(Table_Neonatal5[[#This Row],[DischargeLoc]],Table_DischargeLoc1[],2,FALSE)</f>
        <v>Sortie/maternite</v>
      </c>
      <c r="FF154" s="4" t="str">
        <f>VLOOKUP(Table_Neonatal5[[#This Row],[AdmissionTempLow]],Table_YesNo8[],2,FALSE)</f>
        <v>Non</v>
      </c>
      <c r="FG154" s="4" t="str">
        <f>VLOOKUP(Table_Neonatal5[[#This Row],[BirthWeightLow]],Table_YesNo8[],2,FALSE)</f>
        <v>Non</v>
      </c>
      <c r="FH154" s="4" t="str">
        <f>VLOOKUP(Table_Neonatal5[[#This Row],[GestationalAgeLow]],Table_YesNo8[],2,FALSE)</f>
        <v>Non</v>
      </c>
      <c r="FI154" s="4" t="str">
        <f>VLOOKUP(Table_Neonatal5[[#This Row],[MethRx]],Table_YesNo8[],2,FALSE)</f>
        <v>Non</v>
      </c>
      <c r="FJ154" s="4" t="str">
        <f>VLOOKUP(Table_Neonatal5[[#This Row],[OxygenTherapy]],Table_YesNo8[],2,FALSE)</f>
        <v>Oui</v>
      </c>
      <c r="FK154" s="4" t="e">
        <f>VLOOKUP(Table_Neonatal5[[#This Row],[OxygenMethod]],Table_OxygenMethod6[],2,FALSE)</f>
        <v>#N/A</v>
      </c>
      <c r="FL154" s="4" t="str">
        <f>VLOOKUP(Table_Neonatal5[[#This Row],[BloodSugarLow]],Table_YesNo8[],2,FALSE)</f>
        <v>Non</v>
      </c>
      <c r="FM154" s="4" t="str">
        <f>VLOOKUP(Table_Neonatal5[[#This Row],[AdmittedFirst48]],Table_YesNo8[],2,FALSE)</f>
        <v>Oui</v>
      </c>
      <c r="FN154" s="4" t="str">
        <f>VLOOKUP(Table_Neonatal5[[#This Row],[Remained2weeks]],Table_YesNo8[],2,FALSE)</f>
        <v>Non</v>
      </c>
      <c r="FO154" s="4" t="str">
        <f>VLOOKUP(Table_Neonatal5[[#This Row],[Antibiotics]],Table_YesNo8[],2,FALSE)</f>
        <v>Oui</v>
      </c>
      <c r="FP154" s="4" t="str">
        <f>VLOOKUP(Table_Neonatal5[[#This Row],[BilirubinMeas]],Table_YesNo8[],2,FALSE)</f>
        <v>Oui</v>
      </c>
      <c r="FQ154" s="4" t="str">
        <f>VLOOKUP(Table_Neonatal5[[#This Row],[Phototherapy]],Table_YesNo8[],2,FALSE)</f>
        <v>Oui</v>
      </c>
      <c r="FR154" s="3">
        <f>DATE(2000+Table_Neonatal5[[#This Row],[AdmitYear]],Table_Neonatal5[[#This Row],[AdmitMonth]],Table_Neonatal5[[#This Row],[AdmitDay]])</f>
        <v>42755</v>
      </c>
    </row>
    <row r="155" spans="1:174" x14ac:dyDescent="0.25">
      <c r="A155" t="s">
        <v>386</v>
      </c>
      <c r="B155" s="1">
        <v>0.59861111111111109</v>
      </c>
      <c r="C155" t="s">
        <v>185</v>
      </c>
      <c r="D155">
        <v>19</v>
      </c>
      <c r="E155">
        <v>11</v>
      </c>
      <c r="F155">
        <v>16</v>
      </c>
      <c r="G155">
        <v>0</v>
      </c>
      <c r="H155">
        <v>19</v>
      </c>
      <c r="I155">
        <v>11</v>
      </c>
      <c r="J155">
        <v>16</v>
      </c>
      <c r="K155">
        <v>0</v>
      </c>
      <c r="L155">
        <v>0</v>
      </c>
      <c r="M155">
        <v>0</v>
      </c>
      <c r="N155">
        <v>2200</v>
      </c>
      <c r="O155">
        <v>0</v>
      </c>
      <c r="P155">
        <v>0</v>
      </c>
      <c r="R155">
        <v>0</v>
      </c>
      <c r="T155" s="2">
        <v>2.7777777777777776E-2</v>
      </c>
      <c r="U155">
        <v>0</v>
      </c>
      <c r="V155">
        <v>0</v>
      </c>
      <c r="W155">
        <v>0</v>
      </c>
      <c r="X155">
        <v>4</v>
      </c>
      <c r="Y155">
        <v>0</v>
      </c>
      <c r="AA155">
        <v>12</v>
      </c>
      <c r="AB155">
        <v>0</v>
      </c>
      <c r="AC155" t="s">
        <v>255</v>
      </c>
      <c r="AD155">
        <v>29</v>
      </c>
      <c r="AE155">
        <v>11</v>
      </c>
      <c r="AF155">
        <v>16</v>
      </c>
      <c r="AG155">
        <v>0</v>
      </c>
      <c r="AH155">
        <v>10</v>
      </c>
      <c r="AI155">
        <v>0</v>
      </c>
      <c r="AJ155">
        <v>2</v>
      </c>
      <c r="AK155">
        <v>2200</v>
      </c>
      <c r="AL155">
        <v>0</v>
      </c>
      <c r="AM155">
        <v>17</v>
      </c>
      <c r="AN155" s="2">
        <v>2.7777777777777776E-2</v>
      </c>
      <c r="AO155">
        <v>0</v>
      </c>
      <c r="AP155">
        <v>19</v>
      </c>
      <c r="AQ155">
        <v>11</v>
      </c>
      <c r="AR155">
        <v>16</v>
      </c>
      <c r="AS155">
        <v>0</v>
      </c>
      <c r="AT155">
        <v>0</v>
      </c>
      <c r="AU155" s="1"/>
      <c r="AV155">
        <v>0</v>
      </c>
      <c r="AX155">
        <v>0</v>
      </c>
      <c r="AZ155">
        <v>0</v>
      </c>
      <c r="BA155">
        <v>0</v>
      </c>
      <c r="BF155">
        <v>0</v>
      </c>
      <c r="BG155" s="2"/>
      <c r="BH155">
        <v>0</v>
      </c>
      <c r="BL155">
        <v>0</v>
      </c>
      <c r="BM155" s="1"/>
      <c r="BN155">
        <v>0</v>
      </c>
      <c r="BP155" s="3"/>
      <c r="BQ155">
        <v>0</v>
      </c>
      <c r="BR155" s="3"/>
      <c r="BS155">
        <v>0</v>
      </c>
      <c r="BT155">
        <v>1</v>
      </c>
      <c r="BU155">
        <v>0</v>
      </c>
      <c r="DZ155">
        <v>1</v>
      </c>
      <c r="EA155">
        <v>19</v>
      </c>
      <c r="EB155">
        <v>11</v>
      </c>
      <c r="EC155">
        <v>16</v>
      </c>
      <c r="ED155">
        <v>0</v>
      </c>
      <c r="EE155">
        <v>107</v>
      </c>
      <c r="EF155">
        <v>2</v>
      </c>
      <c r="EG155">
        <v>10.7</v>
      </c>
      <c r="EH155">
        <v>1</v>
      </c>
      <c r="EM155">
        <v>1</v>
      </c>
      <c r="EO155">
        <v>11</v>
      </c>
      <c r="EP155">
        <v>24</v>
      </c>
      <c r="EQ155">
        <v>11</v>
      </c>
      <c r="ER155">
        <v>16</v>
      </c>
      <c r="ES155">
        <v>0</v>
      </c>
      <c r="ET155">
        <v>1</v>
      </c>
      <c r="EV155" t="s">
        <v>189</v>
      </c>
      <c r="EW155">
        <v>12</v>
      </c>
      <c r="EX155">
        <v>12</v>
      </c>
      <c r="EY155">
        <v>16</v>
      </c>
      <c r="EZ155" s="1">
        <v>0.60347222222222219</v>
      </c>
      <c r="FA155" t="str">
        <f>VLOOKUP(Table_Neonatal5[[#This Row],[Gender]],Table_Gender2[],2,FALSE)</f>
        <v>masculin</v>
      </c>
      <c r="FB155" t="e">
        <f>VLOOKUP(Table_Neonatal5[[#This Row],[PretermBy]],Table_PretermBy7[],2,FALSE)</f>
        <v>#N/A</v>
      </c>
      <c r="FC155" t="str">
        <f>VLOOKUP(Table_Neonatal5[[#This Row],[Diagnosis1]],Table_diagnosis[],2,FALSE)</f>
        <v>Detresse respiratoire</v>
      </c>
      <c r="FD155" t="str">
        <f>VLOOKUP(Table_Neonatal5[[#This Row],[Diagnosis2]],Table_diagnosis[],2,FALSE)</f>
        <v>Autre diagnostic</v>
      </c>
      <c r="FE155" s="4" t="str">
        <f>VLOOKUP(Table_Neonatal5[[#This Row],[DischargeLoc]],Table_DischargeLoc1[],2,FALSE)</f>
        <v>transfere</v>
      </c>
      <c r="FF155" s="4" t="str">
        <f>VLOOKUP(Table_Neonatal5[[#This Row],[AdmissionTempLow]],Table_YesNo8[],2,FALSE)</f>
        <v>Non</v>
      </c>
      <c r="FG155" s="4" t="str">
        <f>VLOOKUP(Table_Neonatal5[[#This Row],[BirthWeightLow]],Table_YesNo8[],2,FALSE)</f>
        <v>Non</v>
      </c>
      <c r="FH155" s="4" t="str">
        <f>VLOOKUP(Table_Neonatal5[[#This Row],[GestationalAgeLow]],Table_YesNo8[],2,FALSE)</f>
        <v>Non</v>
      </c>
      <c r="FI155" s="4" t="str">
        <f>VLOOKUP(Table_Neonatal5[[#This Row],[MethRx]],Table_YesNo8[],2,FALSE)</f>
        <v>Non</v>
      </c>
      <c r="FJ155" s="4" t="str">
        <f>VLOOKUP(Table_Neonatal5[[#This Row],[OxygenTherapy]],Table_YesNo8[],2,FALSE)</f>
        <v>Non</v>
      </c>
      <c r="FK155" s="4" t="e">
        <f>VLOOKUP(Table_Neonatal5[[#This Row],[OxygenMethod]],Table_OxygenMethod6[],2,FALSE)</f>
        <v>#N/A</v>
      </c>
      <c r="FL155" s="4" t="str">
        <f>VLOOKUP(Table_Neonatal5[[#This Row],[BloodSugarLow]],Table_YesNo8[],2,FALSE)</f>
        <v>Non</v>
      </c>
      <c r="FM155" s="4" t="str">
        <f>VLOOKUP(Table_Neonatal5[[#This Row],[AdmittedFirst48]],Table_YesNo8[],2,FALSE)</f>
        <v>Oui</v>
      </c>
      <c r="FN155" s="4" t="str">
        <f>VLOOKUP(Table_Neonatal5[[#This Row],[Remained2weeks]],Table_YesNo8[],2,FALSE)</f>
        <v>Non</v>
      </c>
      <c r="FO155" s="4" t="str">
        <f>VLOOKUP(Table_Neonatal5[[#This Row],[Antibiotics]],Table_YesNo8[],2,FALSE)</f>
        <v>Oui</v>
      </c>
      <c r="FP155" s="4" t="str">
        <f>VLOOKUP(Table_Neonatal5[[#This Row],[BilirubinMeas]],Table_YesNo8[],2,FALSE)</f>
        <v>Oui</v>
      </c>
      <c r="FQ155" s="4" t="str">
        <f>VLOOKUP(Table_Neonatal5[[#This Row],[Phototherapy]],Table_YesNo8[],2,FALSE)</f>
        <v>Oui</v>
      </c>
      <c r="FR155" s="3">
        <f>DATE(2000+Table_Neonatal5[[#This Row],[AdmitYear]],Table_Neonatal5[[#This Row],[AdmitMonth]],Table_Neonatal5[[#This Row],[AdmitDay]])</f>
        <v>42693</v>
      </c>
    </row>
    <row r="156" spans="1:174" x14ac:dyDescent="0.25">
      <c r="A156" t="s">
        <v>387</v>
      </c>
      <c r="B156" s="1">
        <v>0.38194444444444442</v>
      </c>
      <c r="C156" t="s">
        <v>185</v>
      </c>
      <c r="D156">
        <v>28</v>
      </c>
      <c r="E156">
        <v>2</v>
      </c>
      <c r="F156">
        <v>17</v>
      </c>
      <c r="G156">
        <v>0</v>
      </c>
      <c r="H156">
        <v>19</v>
      </c>
      <c r="I156">
        <v>3</v>
      </c>
      <c r="J156">
        <v>17</v>
      </c>
      <c r="K156">
        <v>0</v>
      </c>
      <c r="L156">
        <v>1</v>
      </c>
      <c r="M156">
        <v>0</v>
      </c>
      <c r="N156">
        <v>2800</v>
      </c>
      <c r="O156">
        <v>0</v>
      </c>
      <c r="P156">
        <v>0</v>
      </c>
      <c r="R156">
        <v>0</v>
      </c>
      <c r="T156" s="2">
        <v>0.18402777777777779</v>
      </c>
      <c r="U156">
        <v>0</v>
      </c>
      <c r="V156">
        <v>19</v>
      </c>
      <c r="W156">
        <v>0</v>
      </c>
      <c r="X156">
        <v>3</v>
      </c>
      <c r="Y156">
        <v>0</v>
      </c>
      <c r="AB156">
        <v>0</v>
      </c>
      <c r="AD156">
        <v>25</v>
      </c>
      <c r="AE156">
        <v>3</v>
      </c>
      <c r="AF156">
        <v>17</v>
      </c>
      <c r="AG156">
        <v>0</v>
      </c>
      <c r="AH156">
        <v>25</v>
      </c>
      <c r="AI156">
        <v>0</v>
      </c>
      <c r="AJ156">
        <v>1</v>
      </c>
      <c r="AK156">
        <v>3000</v>
      </c>
      <c r="AL156">
        <v>0</v>
      </c>
      <c r="AM156">
        <v>17</v>
      </c>
      <c r="AN156" s="2">
        <v>0.10416666666666667</v>
      </c>
      <c r="AO156">
        <v>0</v>
      </c>
      <c r="AP156">
        <v>19</v>
      </c>
      <c r="AQ156">
        <v>3</v>
      </c>
      <c r="AR156">
        <v>17</v>
      </c>
      <c r="AS156">
        <v>0</v>
      </c>
      <c r="AT156">
        <v>0</v>
      </c>
      <c r="AU156" s="1"/>
      <c r="AV156">
        <v>0</v>
      </c>
      <c r="AX156">
        <v>0</v>
      </c>
      <c r="AZ156">
        <v>0</v>
      </c>
      <c r="BA156">
        <v>0</v>
      </c>
      <c r="BF156">
        <v>0</v>
      </c>
      <c r="BG156" s="2"/>
      <c r="BH156">
        <v>0</v>
      </c>
      <c r="BL156">
        <v>0</v>
      </c>
      <c r="BM156" s="1"/>
      <c r="BN156">
        <v>0</v>
      </c>
      <c r="BO156">
        <v>0</v>
      </c>
      <c r="BP156" s="3"/>
      <c r="BQ156">
        <v>0</v>
      </c>
      <c r="BR156" s="3"/>
      <c r="BS156">
        <v>0</v>
      </c>
      <c r="BT156">
        <v>0</v>
      </c>
      <c r="BU156">
        <v>0</v>
      </c>
      <c r="DZ156">
        <v>1</v>
      </c>
      <c r="EA156">
        <v>19</v>
      </c>
      <c r="EB156">
        <v>3</v>
      </c>
      <c r="EC156">
        <v>17</v>
      </c>
      <c r="ED156">
        <v>0</v>
      </c>
      <c r="EE156">
        <v>145</v>
      </c>
      <c r="EF156">
        <v>2</v>
      </c>
      <c r="EG156">
        <v>14</v>
      </c>
      <c r="EH156">
        <v>1</v>
      </c>
      <c r="EM156">
        <v>0</v>
      </c>
      <c r="ES156">
        <v>0</v>
      </c>
      <c r="ET156">
        <v>0</v>
      </c>
      <c r="EV156" t="s">
        <v>186</v>
      </c>
      <c r="EW156">
        <v>4</v>
      </c>
      <c r="EX156">
        <v>4</v>
      </c>
      <c r="EY156">
        <v>17</v>
      </c>
      <c r="EZ156" s="1">
        <v>0.38611111111111113</v>
      </c>
      <c r="FA156" t="str">
        <f>VLOOKUP(Table_Neonatal5[[#This Row],[Gender]],Table_Gender2[],2,FALSE)</f>
        <v>feminin</v>
      </c>
      <c r="FB156" t="e">
        <f>VLOOKUP(Table_Neonatal5[[#This Row],[PretermBy]],Table_PretermBy7[],2,FALSE)</f>
        <v>#N/A</v>
      </c>
      <c r="FC156" t="str">
        <f>VLOOKUP(Table_Neonatal5[[#This Row],[Diagnosis1]],Table_diagnosis[],2,FALSE)</f>
        <v>Infection neonatale / septicimie neonatale</v>
      </c>
      <c r="FD156" t="e">
        <f>VLOOKUP(Table_Neonatal5[[#This Row],[Diagnosis2]],Table_diagnosis[],2,FALSE)</f>
        <v>#N/A</v>
      </c>
      <c r="FE156" s="4" t="str">
        <f>VLOOKUP(Table_Neonatal5[[#This Row],[DischargeLoc]],Table_DischargeLoc1[],2,FALSE)</f>
        <v>Sortie/maternite</v>
      </c>
      <c r="FF156" s="4" t="str">
        <f>VLOOKUP(Table_Neonatal5[[#This Row],[AdmissionTempLow]],Table_YesNo8[],2,FALSE)</f>
        <v>Non</v>
      </c>
      <c r="FG156" s="4" t="str">
        <f>VLOOKUP(Table_Neonatal5[[#This Row],[BirthWeightLow]],Table_YesNo8[],2,FALSE)</f>
        <v>Non</v>
      </c>
      <c r="FH156" s="4" t="str">
        <f>VLOOKUP(Table_Neonatal5[[#This Row],[GestationalAgeLow]],Table_YesNo8[],2,FALSE)</f>
        <v>Non</v>
      </c>
      <c r="FI156" s="4" t="str">
        <f>VLOOKUP(Table_Neonatal5[[#This Row],[MethRx]],Table_YesNo8[],2,FALSE)</f>
        <v>Non</v>
      </c>
      <c r="FJ156" s="4" t="str">
        <f>VLOOKUP(Table_Neonatal5[[#This Row],[OxygenTherapy]],Table_YesNo8[],2,FALSE)</f>
        <v>Non</v>
      </c>
      <c r="FK156" s="4" t="e">
        <f>VLOOKUP(Table_Neonatal5[[#This Row],[OxygenMethod]],Table_OxygenMethod6[],2,FALSE)</f>
        <v>#N/A</v>
      </c>
      <c r="FL156" s="4" t="str">
        <f>VLOOKUP(Table_Neonatal5[[#This Row],[BloodSugarLow]],Table_YesNo8[],2,FALSE)</f>
        <v>Non</v>
      </c>
      <c r="FM156" s="4" t="str">
        <f>VLOOKUP(Table_Neonatal5[[#This Row],[AdmittedFirst48]],Table_YesNo8[],2,FALSE)</f>
        <v>Non</v>
      </c>
      <c r="FN156" s="4" t="str">
        <f>VLOOKUP(Table_Neonatal5[[#This Row],[Remained2weeks]],Table_YesNo8[],2,FALSE)</f>
        <v>Non</v>
      </c>
      <c r="FO156" s="4" t="str">
        <f>VLOOKUP(Table_Neonatal5[[#This Row],[Antibiotics]],Table_YesNo8[],2,FALSE)</f>
        <v>Oui</v>
      </c>
      <c r="FP156" s="4" t="str">
        <f>VLOOKUP(Table_Neonatal5[[#This Row],[BilirubinMeas]],Table_YesNo8[],2,FALSE)</f>
        <v>Non</v>
      </c>
      <c r="FQ156" s="4" t="str">
        <f>VLOOKUP(Table_Neonatal5[[#This Row],[Phototherapy]],Table_YesNo8[],2,FALSE)</f>
        <v>Non</v>
      </c>
      <c r="FR156" s="3">
        <f>DATE(2000+Table_Neonatal5[[#This Row],[AdmitYear]],Table_Neonatal5[[#This Row],[AdmitMonth]],Table_Neonatal5[[#This Row],[AdmitDay]])</f>
        <v>42813</v>
      </c>
    </row>
    <row r="157" spans="1:174" x14ac:dyDescent="0.25">
      <c r="A157" t="s">
        <v>388</v>
      </c>
      <c r="B157" s="1">
        <v>0.42222222222222222</v>
      </c>
      <c r="C157" t="s">
        <v>185</v>
      </c>
      <c r="D157">
        <v>1</v>
      </c>
      <c r="E157">
        <v>1</v>
      </c>
      <c r="F157">
        <v>17</v>
      </c>
      <c r="G157">
        <v>0</v>
      </c>
      <c r="H157">
        <v>1</v>
      </c>
      <c r="I157">
        <v>1</v>
      </c>
      <c r="J157">
        <v>17</v>
      </c>
      <c r="K157">
        <v>0</v>
      </c>
      <c r="L157">
        <v>1</v>
      </c>
      <c r="M157">
        <v>0</v>
      </c>
      <c r="N157">
        <v>2900</v>
      </c>
      <c r="O157">
        <v>0</v>
      </c>
      <c r="P157">
        <v>0</v>
      </c>
      <c r="R157">
        <v>0</v>
      </c>
      <c r="T157" s="2">
        <v>0.5</v>
      </c>
      <c r="U157">
        <v>0</v>
      </c>
      <c r="V157">
        <v>0</v>
      </c>
      <c r="W157">
        <v>0</v>
      </c>
      <c r="X157">
        <v>8</v>
      </c>
      <c r="Y157">
        <v>0</v>
      </c>
      <c r="AA157">
        <v>3</v>
      </c>
      <c r="AB157">
        <v>0</v>
      </c>
      <c r="AD157">
        <v>11</v>
      </c>
      <c r="AE157">
        <v>1</v>
      </c>
      <c r="AF157">
        <v>17</v>
      </c>
      <c r="AG157">
        <v>0</v>
      </c>
      <c r="AH157">
        <v>10</v>
      </c>
      <c r="AI157">
        <v>0</v>
      </c>
      <c r="AJ157">
        <v>1</v>
      </c>
      <c r="AK157">
        <v>2500</v>
      </c>
      <c r="AL157">
        <v>0</v>
      </c>
      <c r="AM157">
        <v>17</v>
      </c>
      <c r="AN157" s="2">
        <v>0.5</v>
      </c>
      <c r="AO157">
        <v>0</v>
      </c>
      <c r="AP157">
        <v>1</v>
      </c>
      <c r="AQ157">
        <v>1</v>
      </c>
      <c r="AR157">
        <v>17</v>
      </c>
      <c r="AS157">
        <v>0</v>
      </c>
      <c r="AT157">
        <v>0</v>
      </c>
      <c r="AU157" s="1"/>
      <c r="AV157">
        <v>0</v>
      </c>
      <c r="AX157">
        <v>0</v>
      </c>
      <c r="AZ157">
        <v>0</v>
      </c>
      <c r="BA157">
        <v>0</v>
      </c>
      <c r="BF157">
        <v>0</v>
      </c>
      <c r="BG157" s="2"/>
      <c r="BH157">
        <v>0</v>
      </c>
      <c r="BL157">
        <v>0</v>
      </c>
      <c r="BM157" s="1"/>
      <c r="BN157">
        <v>0</v>
      </c>
      <c r="BP157" s="3"/>
      <c r="BQ157">
        <v>0</v>
      </c>
      <c r="BR157" s="3"/>
      <c r="BS157">
        <v>0</v>
      </c>
      <c r="ED157">
        <v>0</v>
      </c>
      <c r="EM157">
        <v>0</v>
      </c>
      <c r="ES157">
        <v>0</v>
      </c>
      <c r="ET157">
        <v>0</v>
      </c>
      <c r="EV157" t="s">
        <v>189</v>
      </c>
      <c r="EW157">
        <v>2</v>
      </c>
      <c r="EX157">
        <v>2</v>
      </c>
      <c r="EY157">
        <v>17</v>
      </c>
      <c r="EZ157" s="1">
        <v>0.42777777777777776</v>
      </c>
      <c r="FA157" t="str">
        <f>VLOOKUP(Table_Neonatal5[[#This Row],[Gender]],Table_Gender2[],2,FALSE)</f>
        <v>feminin</v>
      </c>
      <c r="FB157" t="e">
        <f>VLOOKUP(Table_Neonatal5[[#This Row],[PretermBy]],Table_PretermBy7[],2,FALSE)</f>
        <v>#N/A</v>
      </c>
      <c r="FC157" t="str">
        <f>VLOOKUP(Table_Neonatal5[[#This Row],[Diagnosis1]],Table_diagnosis[],2,FALSE)</f>
        <v>Asphyxia a la naissance / APGAR bas / HIE</v>
      </c>
      <c r="FD157" t="str">
        <f>VLOOKUP(Table_Neonatal5[[#This Row],[Diagnosis2]],Table_diagnosis[],2,FALSE)</f>
        <v>Infection neonatale / septicimie neonatale</v>
      </c>
      <c r="FE157" s="4" t="str">
        <f>VLOOKUP(Table_Neonatal5[[#This Row],[DischargeLoc]],Table_DischargeLoc1[],2,FALSE)</f>
        <v>Sortie/maternite</v>
      </c>
      <c r="FF157" s="4" t="str">
        <f>VLOOKUP(Table_Neonatal5[[#This Row],[AdmissionTempLow]],Table_YesNo8[],2,FALSE)</f>
        <v>Non</v>
      </c>
      <c r="FG157" s="4" t="str">
        <f>VLOOKUP(Table_Neonatal5[[#This Row],[BirthWeightLow]],Table_YesNo8[],2,FALSE)</f>
        <v>Non</v>
      </c>
      <c r="FH157" s="4" t="str">
        <f>VLOOKUP(Table_Neonatal5[[#This Row],[GestationalAgeLow]],Table_YesNo8[],2,FALSE)</f>
        <v>Non</v>
      </c>
      <c r="FI157" s="4" t="str">
        <f>VLOOKUP(Table_Neonatal5[[#This Row],[MethRx]],Table_YesNo8[],2,FALSE)</f>
        <v>Non</v>
      </c>
      <c r="FJ157" s="4" t="str">
        <f>VLOOKUP(Table_Neonatal5[[#This Row],[OxygenTherapy]],Table_YesNo8[],2,FALSE)</f>
        <v>Non</v>
      </c>
      <c r="FK157" s="4" t="e">
        <f>VLOOKUP(Table_Neonatal5[[#This Row],[OxygenMethod]],Table_OxygenMethod6[],2,FALSE)</f>
        <v>#N/A</v>
      </c>
      <c r="FL157" s="4" t="str">
        <f>VLOOKUP(Table_Neonatal5[[#This Row],[BloodSugarLow]],Table_YesNo8[],2,FALSE)</f>
        <v>Non</v>
      </c>
      <c r="FM157" s="4" t="str">
        <f>VLOOKUP(Table_Neonatal5[[#This Row],[AdmittedFirst48]],Table_YesNo8[],2,FALSE)</f>
        <v>Non</v>
      </c>
      <c r="FN157" s="4" t="str">
        <f>VLOOKUP(Table_Neonatal5[[#This Row],[Remained2weeks]],Table_YesNo8[],2,FALSE)</f>
        <v>Non</v>
      </c>
      <c r="FO157" s="4" t="str">
        <f>VLOOKUP(Table_Neonatal5[[#This Row],[Antibiotics]],Table_YesNo8[],2,FALSE)</f>
        <v>Non</v>
      </c>
      <c r="FP157" s="4" t="str">
        <f>VLOOKUP(Table_Neonatal5[[#This Row],[BilirubinMeas]],Table_YesNo8[],2,FALSE)</f>
        <v>Non</v>
      </c>
      <c r="FQ157" s="4" t="str">
        <f>VLOOKUP(Table_Neonatal5[[#This Row],[Phototherapy]],Table_YesNo8[],2,FALSE)</f>
        <v>Non</v>
      </c>
      <c r="FR157" s="3">
        <f>DATE(2000+Table_Neonatal5[[#This Row],[AdmitYear]],Table_Neonatal5[[#This Row],[AdmitMonth]],Table_Neonatal5[[#This Row],[AdmitDay]])</f>
        <v>42736</v>
      </c>
    </row>
    <row r="158" spans="1:174" x14ac:dyDescent="0.25">
      <c r="A158" t="s">
        <v>389</v>
      </c>
      <c r="B158" s="1">
        <v>0.49375000000000002</v>
      </c>
      <c r="C158" t="s">
        <v>185</v>
      </c>
      <c r="D158">
        <v>2</v>
      </c>
      <c r="E158">
        <v>12</v>
      </c>
      <c r="F158">
        <v>16</v>
      </c>
      <c r="G158">
        <v>0</v>
      </c>
      <c r="H158">
        <v>2</v>
      </c>
      <c r="I158">
        <v>12</v>
      </c>
      <c r="J158">
        <v>16</v>
      </c>
      <c r="K158">
        <v>0</v>
      </c>
      <c r="L158">
        <v>0</v>
      </c>
      <c r="M158">
        <v>0</v>
      </c>
      <c r="N158">
        <v>1750</v>
      </c>
      <c r="O158">
        <v>0</v>
      </c>
      <c r="P158">
        <v>1</v>
      </c>
      <c r="Q158">
        <v>35</v>
      </c>
      <c r="R158">
        <v>0</v>
      </c>
      <c r="T158" s="2">
        <v>0.6875</v>
      </c>
      <c r="U158">
        <v>0</v>
      </c>
      <c r="V158">
        <v>0</v>
      </c>
      <c r="W158">
        <v>0</v>
      </c>
      <c r="X158">
        <v>2</v>
      </c>
      <c r="Y158">
        <v>0</v>
      </c>
      <c r="AA158">
        <v>4</v>
      </c>
      <c r="AB158">
        <v>0</v>
      </c>
      <c r="AD158">
        <v>9</v>
      </c>
      <c r="AE158">
        <v>12</v>
      </c>
      <c r="AF158">
        <v>16</v>
      </c>
      <c r="AG158">
        <v>0</v>
      </c>
      <c r="AH158">
        <v>7</v>
      </c>
      <c r="AI158">
        <v>0</v>
      </c>
      <c r="AJ158">
        <v>1</v>
      </c>
      <c r="AK158">
        <v>1850</v>
      </c>
      <c r="AL158">
        <v>0</v>
      </c>
      <c r="AM158">
        <v>17</v>
      </c>
      <c r="AN158" s="2">
        <v>0.6875</v>
      </c>
      <c r="AO158">
        <v>0</v>
      </c>
      <c r="AP158">
        <v>2</v>
      </c>
      <c r="AQ158">
        <v>12</v>
      </c>
      <c r="AR158">
        <v>16</v>
      </c>
      <c r="AS158">
        <v>0</v>
      </c>
      <c r="AT158">
        <v>0</v>
      </c>
      <c r="AU158" s="1"/>
      <c r="AV158">
        <v>0</v>
      </c>
      <c r="AX158">
        <v>0</v>
      </c>
      <c r="AZ158">
        <v>0</v>
      </c>
      <c r="BA158">
        <v>1</v>
      </c>
      <c r="BB158">
        <v>2</v>
      </c>
      <c r="BC158">
        <v>3</v>
      </c>
      <c r="BD158">
        <v>12</v>
      </c>
      <c r="BE158">
        <v>16</v>
      </c>
      <c r="BF158">
        <v>0</v>
      </c>
      <c r="BG158" s="2">
        <v>0.375</v>
      </c>
      <c r="BH158">
        <v>0</v>
      </c>
      <c r="BI158">
        <v>4</v>
      </c>
      <c r="BJ158">
        <v>12</v>
      </c>
      <c r="BK158">
        <v>16</v>
      </c>
      <c r="BL158">
        <v>0</v>
      </c>
      <c r="BM158" s="1">
        <v>0.25</v>
      </c>
      <c r="BN158">
        <v>0</v>
      </c>
      <c r="BP158" s="3"/>
      <c r="BQ158">
        <v>0</v>
      </c>
      <c r="BR158" s="3"/>
      <c r="BS158">
        <v>0</v>
      </c>
      <c r="BT158">
        <v>1</v>
      </c>
      <c r="BU158">
        <v>0</v>
      </c>
      <c r="DZ158">
        <v>1</v>
      </c>
      <c r="EA158">
        <v>2</v>
      </c>
      <c r="EB158">
        <v>12</v>
      </c>
      <c r="EC158">
        <v>16</v>
      </c>
      <c r="ED158">
        <v>0</v>
      </c>
      <c r="EE158">
        <v>87.5</v>
      </c>
      <c r="EF158">
        <v>2</v>
      </c>
      <c r="EG158">
        <v>5.25</v>
      </c>
      <c r="EH158">
        <v>1</v>
      </c>
      <c r="EM158">
        <v>0</v>
      </c>
      <c r="ES158">
        <v>0</v>
      </c>
      <c r="ET158">
        <v>0</v>
      </c>
      <c r="EV158" t="s">
        <v>189</v>
      </c>
      <c r="EW158">
        <v>11</v>
      </c>
      <c r="EX158">
        <v>1</v>
      </c>
      <c r="EY158">
        <v>17</v>
      </c>
      <c r="EZ158" s="1">
        <v>0.5</v>
      </c>
      <c r="FA158" t="str">
        <f>VLOOKUP(Table_Neonatal5[[#This Row],[Gender]],Table_Gender2[],2,FALSE)</f>
        <v>masculin</v>
      </c>
      <c r="FB158" t="e">
        <f>VLOOKUP(Table_Neonatal5[[#This Row],[PretermBy]],Table_PretermBy7[],2,FALSE)</f>
        <v>#N/A</v>
      </c>
      <c r="FC158" t="str">
        <f>VLOOKUP(Table_Neonatal5[[#This Row],[Diagnosis1]],Table_diagnosis[],2,FALSE)</f>
        <v>Bas poids de naissance</v>
      </c>
      <c r="FD158" t="str">
        <f>VLOOKUP(Table_Neonatal5[[#This Row],[Diagnosis2]],Table_diagnosis[],2,FALSE)</f>
        <v>Detresse respiratoire</v>
      </c>
      <c r="FE158" s="4" t="str">
        <f>VLOOKUP(Table_Neonatal5[[#This Row],[DischargeLoc]],Table_DischargeLoc1[],2,FALSE)</f>
        <v>Sortie/maternite</v>
      </c>
      <c r="FF158" s="4" t="str">
        <f>VLOOKUP(Table_Neonatal5[[#This Row],[AdmissionTempLow]],Table_YesNo8[],2,FALSE)</f>
        <v>Non</v>
      </c>
      <c r="FG158" s="4" t="str">
        <f>VLOOKUP(Table_Neonatal5[[#This Row],[BirthWeightLow]],Table_YesNo8[],2,FALSE)</f>
        <v>Non</v>
      </c>
      <c r="FH158" s="4" t="str">
        <f>VLOOKUP(Table_Neonatal5[[#This Row],[GestationalAgeLow]],Table_YesNo8[],2,FALSE)</f>
        <v>Non</v>
      </c>
      <c r="FI158" s="4" t="str">
        <f>VLOOKUP(Table_Neonatal5[[#This Row],[MethRx]],Table_YesNo8[],2,FALSE)</f>
        <v>Non</v>
      </c>
      <c r="FJ158" s="4" t="str">
        <f>VLOOKUP(Table_Neonatal5[[#This Row],[OxygenTherapy]],Table_YesNo8[],2,FALSE)</f>
        <v>Oui</v>
      </c>
      <c r="FK158" s="4" t="str">
        <f>VLOOKUP(Table_Neonatal5[[#This Row],[OxygenMethod]],Table_OxygenMethod6[],2,FALSE)</f>
        <v>CPAP</v>
      </c>
      <c r="FL158" s="4" t="str">
        <f>VLOOKUP(Table_Neonatal5[[#This Row],[BloodSugarLow]],Table_YesNo8[],2,FALSE)</f>
        <v>Non</v>
      </c>
      <c r="FM158" s="4" t="str">
        <f>VLOOKUP(Table_Neonatal5[[#This Row],[AdmittedFirst48]],Table_YesNo8[],2,FALSE)</f>
        <v>Oui</v>
      </c>
      <c r="FN158" s="4" t="str">
        <f>VLOOKUP(Table_Neonatal5[[#This Row],[Remained2weeks]],Table_YesNo8[],2,FALSE)</f>
        <v>Non</v>
      </c>
      <c r="FO158" s="4" t="str">
        <f>VLOOKUP(Table_Neonatal5[[#This Row],[Antibiotics]],Table_YesNo8[],2,FALSE)</f>
        <v>Oui</v>
      </c>
      <c r="FP158" s="4" t="str">
        <f>VLOOKUP(Table_Neonatal5[[#This Row],[BilirubinMeas]],Table_YesNo8[],2,FALSE)</f>
        <v>Non</v>
      </c>
      <c r="FQ158" s="4" t="str">
        <f>VLOOKUP(Table_Neonatal5[[#This Row],[Phototherapy]],Table_YesNo8[],2,FALSE)</f>
        <v>Non</v>
      </c>
      <c r="FR158" s="3">
        <f>DATE(2000+Table_Neonatal5[[#This Row],[AdmitYear]],Table_Neonatal5[[#This Row],[AdmitMonth]],Table_Neonatal5[[#This Row],[AdmitDay]])</f>
        <v>42706</v>
      </c>
    </row>
    <row r="159" spans="1:174" x14ac:dyDescent="0.25">
      <c r="A159" t="s">
        <v>390</v>
      </c>
      <c r="B159" s="1">
        <v>0.47291666666666665</v>
      </c>
      <c r="C159" t="s">
        <v>185</v>
      </c>
      <c r="D159">
        <v>22</v>
      </c>
      <c r="E159">
        <v>10</v>
      </c>
      <c r="F159">
        <v>16</v>
      </c>
      <c r="G159">
        <v>0</v>
      </c>
      <c r="H159">
        <v>23</v>
      </c>
      <c r="I159">
        <v>10</v>
      </c>
      <c r="J159">
        <v>16</v>
      </c>
      <c r="K159">
        <v>0</v>
      </c>
      <c r="L159">
        <v>0</v>
      </c>
      <c r="M159">
        <v>0</v>
      </c>
      <c r="N159">
        <v>1700</v>
      </c>
      <c r="O159">
        <v>0</v>
      </c>
      <c r="P159">
        <v>1</v>
      </c>
      <c r="Q159">
        <v>34</v>
      </c>
      <c r="R159">
        <v>0</v>
      </c>
      <c r="T159" s="2">
        <v>0.58333333333333337</v>
      </c>
      <c r="U159">
        <v>0</v>
      </c>
      <c r="V159">
        <v>2</v>
      </c>
      <c r="W159">
        <v>0</v>
      </c>
      <c r="X159">
        <v>2</v>
      </c>
      <c r="Y159">
        <v>0</v>
      </c>
      <c r="AA159">
        <v>3</v>
      </c>
      <c r="AB159">
        <v>0</v>
      </c>
      <c r="AD159">
        <v>14</v>
      </c>
      <c r="AE159">
        <v>11</v>
      </c>
      <c r="AF159">
        <v>16</v>
      </c>
      <c r="AG159">
        <v>0</v>
      </c>
      <c r="AH159">
        <v>23</v>
      </c>
      <c r="AI159">
        <v>0</v>
      </c>
      <c r="AJ159">
        <v>1</v>
      </c>
      <c r="AK159">
        <v>1950</v>
      </c>
      <c r="AL159">
        <v>0</v>
      </c>
      <c r="AM159">
        <v>16</v>
      </c>
      <c r="AN159" s="2">
        <v>0.58333333333333337</v>
      </c>
      <c r="AO159">
        <v>0</v>
      </c>
      <c r="AP159">
        <v>24</v>
      </c>
      <c r="AQ159">
        <v>10</v>
      </c>
      <c r="AR159">
        <v>16</v>
      </c>
      <c r="AS159">
        <v>0</v>
      </c>
      <c r="AT159">
        <v>0</v>
      </c>
      <c r="AU159" s="1"/>
      <c r="AV159">
        <v>0</v>
      </c>
      <c r="AX159">
        <v>0</v>
      </c>
      <c r="AZ159">
        <v>0</v>
      </c>
      <c r="BA159">
        <v>0</v>
      </c>
      <c r="BF159">
        <v>0</v>
      </c>
      <c r="BG159" s="2"/>
      <c r="BH159">
        <v>0</v>
      </c>
      <c r="BL159">
        <v>0</v>
      </c>
      <c r="BM159" s="1"/>
      <c r="BN159">
        <v>0</v>
      </c>
      <c r="BP159" s="3"/>
      <c r="BQ159">
        <v>0</v>
      </c>
      <c r="BR159" s="3"/>
      <c r="BS159">
        <v>0</v>
      </c>
      <c r="BT159">
        <v>1</v>
      </c>
      <c r="BU159">
        <v>1</v>
      </c>
      <c r="BV159">
        <v>24</v>
      </c>
      <c r="BW159">
        <v>10</v>
      </c>
      <c r="BX159">
        <v>16</v>
      </c>
      <c r="BY159">
        <v>1700</v>
      </c>
      <c r="BZ159">
        <v>25</v>
      </c>
      <c r="CA159">
        <v>10</v>
      </c>
      <c r="CB159">
        <v>16</v>
      </c>
      <c r="CC159">
        <v>1550</v>
      </c>
      <c r="CD159">
        <v>26</v>
      </c>
      <c r="CE159">
        <v>10</v>
      </c>
      <c r="CF159">
        <v>16</v>
      </c>
      <c r="CG159">
        <v>1500</v>
      </c>
      <c r="CH159">
        <v>27</v>
      </c>
      <c r="CI159">
        <v>10</v>
      </c>
      <c r="CJ159">
        <v>16</v>
      </c>
      <c r="CK159">
        <v>1500</v>
      </c>
      <c r="CL159">
        <v>28</v>
      </c>
      <c r="CM159">
        <v>10</v>
      </c>
      <c r="CN159">
        <v>16</v>
      </c>
      <c r="CO159">
        <v>1600</v>
      </c>
      <c r="CP159">
        <v>29</v>
      </c>
      <c r="CQ159">
        <v>10</v>
      </c>
      <c r="CR159">
        <v>16</v>
      </c>
      <c r="CS159">
        <v>1550</v>
      </c>
      <c r="CT159">
        <v>30</v>
      </c>
      <c r="CU159">
        <v>10</v>
      </c>
      <c r="CW159">
        <v>1550</v>
      </c>
      <c r="CX159">
        <v>31</v>
      </c>
      <c r="CY159">
        <v>10</v>
      </c>
      <c r="CZ159">
        <v>16</v>
      </c>
      <c r="DA159">
        <v>1600</v>
      </c>
      <c r="DB159">
        <v>1</v>
      </c>
      <c r="DC159">
        <v>11</v>
      </c>
      <c r="DD159">
        <v>16</v>
      </c>
      <c r="DE159">
        <v>1600</v>
      </c>
      <c r="DF159">
        <v>2</v>
      </c>
      <c r="DG159">
        <v>11</v>
      </c>
      <c r="DH159">
        <v>16</v>
      </c>
      <c r="DI159">
        <v>1600</v>
      </c>
      <c r="DJ159">
        <v>3</v>
      </c>
      <c r="DK159">
        <v>11</v>
      </c>
      <c r="DL159">
        <v>16</v>
      </c>
      <c r="DM159">
        <v>1650</v>
      </c>
      <c r="DN159">
        <v>4</v>
      </c>
      <c r="DO159">
        <v>11</v>
      </c>
      <c r="DP159">
        <v>16</v>
      </c>
      <c r="DQ159">
        <v>1650</v>
      </c>
      <c r="DZ159">
        <v>1</v>
      </c>
      <c r="EA159">
        <v>28</v>
      </c>
      <c r="EB159">
        <v>10</v>
      </c>
      <c r="EC159">
        <v>16</v>
      </c>
      <c r="ED159">
        <v>0</v>
      </c>
      <c r="EE159">
        <v>180</v>
      </c>
      <c r="EF159">
        <v>2</v>
      </c>
      <c r="EG159">
        <v>4.8</v>
      </c>
      <c r="EH159">
        <v>1</v>
      </c>
      <c r="EM159">
        <v>0</v>
      </c>
      <c r="ES159">
        <v>0</v>
      </c>
      <c r="ET159">
        <v>0</v>
      </c>
      <c r="EV159" t="s">
        <v>189</v>
      </c>
      <c r="EW159">
        <v>12</v>
      </c>
      <c r="EX159">
        <v>12</v>
      </c>
      <c r="EY159">
        <v>16</v>
      </c>
      <c r="EZ159" s="1">
        <v>0.47638888888888886</v>
      </c>
      <c r="FA159" t="str">
        <f>VLOOKUP(Table_Neonatal5[[#This Row],[Gender]],Table_Gender2[],2,FALSE)</f>
        <v>masculin</v>
      </c>
      <c r="FB159" t="e">
        <f>VLOOKUP(Table_Neonatal5[[#This Row],[PretermBy]],Table_PretermBy7[],2,FALSE)</f>
        <v>#N/A</v>
      </c>
      <c r="FC159" t="str">
        <f>VLOOKUP(Table_Neonatal5[[#This Row],[Diagnosis1]],Table_diagnosis[],2,FALSE)</f>
        <v>Bas poids de naissance</v>
      </c>
      <c r="FD159" t="str">
        <f>VLOOKUP(Table_Neonatal5[[#This Row],[Diagnosis2]],Table_diagnosis[],2,FALSE)</f>
        <v>Infection neonatale / septicimie neonatale</v>
      </c>
      <c r="FE159" s="4" t="str">
        <f>VLOOKUP(Table_Neonatal5[[#This Row],[DischargeLoc]],Table_DischargeLoc1[],2,FALSE)</f>
        <v>Sortie/maternite</v>
      </c>
      <c r="FF159" s="4" t="str">
        <f>VLOOKUP(Table_Neonatal5[[#This Row],[AdmissionTempLow]],Table_YesNo8[],2,FALSE)</f>
        <v>Non</v>
      </c>
      <c r="FG159" s="4" t="str">
        <f>VLOOKUP(Table_Neonatal5[[#This Row],[BirthWeightLow]],Table_YesNo8[],2,FALSE)</f>
        <v>Non</v>
      </c>
      <c r="FH159" s="4" t="str">
        <f>VLOOKUP(Table_Neonatal5[[#This Row],[GestationalAgeLow]],Table_YesNo8[],2,FALSE)</f>
        <v>Non</v>
      </c>
      <c r="FI159" s="4" t="str">
        <f>VLOOKUP(Table_Neonatal5[[#This Row],[MethRx]],Table_YesNo8[],2,FALSE)</f>
        <v>Non</v>
      </c>
      <c r="FJ159" s="4" t="str">
        <f>VLOOKUP(Table_Neonatal5[[#This Row],[OxygenTherapy]],Table_YesNo8[],2,FALSE)</f>
        <v>Non</v>
      </c>
      <c r="FK159" s="4" t="e">
        <f>VLOOKUP(Table_Neonatal5[[#This Row],[OxygenMethod]],Table_OxygenMethod6[],2,FALSE)</f>
        <v>#N/A</v>
      </c>
      <c r="FL159" s="4" t="str">
        <f>VLOOKUP(Table_Neonatal5[[#This Row],[BloodSugarLow]],Table_YesNo8[],2,FALSE)</f>
        <v>Non</v>
      </c>
      <c r="FM159" s="4" t="str">
        <f>VLOOKUP(Table_Neonatal5[[#This Row],[AdmittedFirst48]],Table_YesNo8[],2,FALSE)</f>
        <v>Oui</v>
      </c>
      <c r="FN159" s="4" t="str">
        <f>VLOOKUP(Table_Neonatal5[[#This Row],[Remained2weeks]],Table_YesNo8[],2,FALSE)</f>
        <v>Oui</v>
      </c>
      <c r="FO159" s="4" t="str">
        <f>VLOOKUP(Table_Neonatal5[[#This Row],[Antibiotics]],Table_YesNo8[],2,FALSE)</f>
        <v>Oui</v>
      </c>
      <c r="FP159" s="4" t="str">
        <f>VLOOKUP(Table_Neonatal5[[#This Row],[BilirubinMeas]],Table_YesNo8[],2,FALSE)</f>
        <v>Non</v>
      </c>
      <c r="FQ159" s="4" t="str">
        <f>VLOOKUP(Table_Neonatal5[[#This Row],[Phototherapy]],Table_YesNo8[],2,FALSE)</f>
        <v>Non</v>
      </c>
      <c r="FR159" s="3">
        <f>DATE(2000+Table_Neonatal5[[#This Row],[AdmitYear]],Table_Neonatal5[[#This Row],[AdmitMonth]],Table_Neonatal5[[#This Row],[AdmitDay]])</f>
        <v>42666</v>
      </c>
    </row>
    <row r="160" spans="1:174" x14ac:dyDescent="0.25">
      <c r="A160" t="s">
        <v>391</v>
      </c>
      <c r="B160" s="1">
        <v>0.44722222222222224</v>
      </c>
      <c r="C160" t="s">
        <v>185</v>
      </c>
      <c r="D160">
        <v>16</v>
      </c>
      <c r="E160">
        <v>11</v>
      </c>
      <c r="F160">
        <v>16</v>
      </c>
      <c r="G160">
        <v>0</v>
      </c>
      <c r="H160">
        <v>16</v>
      </c>
      <c r="I160">
        <v>11</v>
      </c>
      <c r="J160">
        <v>16</v>
      </c>
      <c r="K160">
        <v>0</v>
      </c>
      <c r="L160">
        <v>1</v>
      </c>
      <c r="M160">
        <v>0</v>
      </c>
      <c r="N160">
        <v>4000</v>
      </c>
      <c r="O160">
        <v>0</v>
      </c>
      <c r="P160">
        <v>0</v>
      </c>
      <c r="R160">
        <v>0</v>
      </c>
      <c r="T160" s="2">
        <v>0.39583333333333331</v>
      </c>
      <c r="U160">
        <v>0</v>
      </c>
      <c r="V160">
        <v>0</v>
      </c>
      <c r="W160">
        <v>0</v>
      </c>
      <c r="X160">
        <v>8</v>
      </c>
      <c r="Y160">
        <v>0</v>
      </c>
      <c r="AA160">
        <v>3</v>
      </c>
      <c r="AB160">
        <v>0</v>
      </c>
      <c r="AD160">
        <v>25</v>
      </c>
      <c r="AE160">
        <v>11</v>
      </c>
      <c r="AF160">
        <v>16</v>
      </c>
      <c r="AG160">
        <v>0</v>
      </c>
      <c r="AH160">
        <v>6</v>
      </c>
      <c r="AI160">
        <v>0</v>
      </c>
      <c r="AJ160">
        <v>1</v>
      </c>
      <c r="AK160">
        <v>4500</v>
      </c>
      <c r="AL160">
        <v>0</v>
      </c>
      <c r="AM160">
        <v>17</v>
      </c>
      <c r="AN160" s="2">
        <v>0.39583333333333331</v>
      </c>
      <c r="AO160">
        <v>0</v>
      </c>
      <c r="AP160">
        <v>16</v>
      </c>
      <c r="AQ160">
        <v>11</v>
      </c>
      <c r="AR160">
        <v>16</v>
      </c>
      <c r="AS160">
        <v>0</v>
      </c>
      <c r="AT160">
        <v>0</v>
      </c>
      <c r="AU160" s="1"/>
      <c r="AV160">
        <v>0</v>
      </c>
      <c r="AX160">
        <v>0</v>
      </c>
      <c r="AZ160">
        <v>0</v>
      </c>
      <c r="BA160">
        <v>0</v>
      </c>
      <c r="BF160">
        <v>0</v>
      </c>
      <c r="BG160" s="2"/>
      <c r="BH160">
        <v>0</v>
      </c>
      <c r="BL160">
        <v>0</v>
      </c>
      <c r="BM160" s="1"/>
      <c r="BN160">
        <v>0</v>
      </c>
      <c r="BO160">
        <v>0</v>
      </c>
      <c r="BP160" s="3"/>
      <c r="BQ160">
        <v>0</v>
      </c>
      <c r="BR160" s="3"/>
      <c r="BS160">
        <v>0</v>
      </c>
      <c r="BT160">
        <v>1</v>
      </c>
      <c r="BU160">
        <v>0</v>
      </c>
      <c r="DZ160">
        <v>1</v>
      </c>
      <c r="EA160">
        <v>16</v>
      </c>
      <c r="EB160">
        <v>11</v>
      </c>
      <c r="EC160">
        <v>16</v>
      </c>
      <c r="ED160">
        <v>0</v>
      </c>
      <c r="EE160">
        <v>240</v>
      </c>
      <c r="EF160">
        <v>2</v>
      </c>
      <c r="EG160">
        <v>24</v>
      </c>
      <c r="EH160">
        <v>1</v>
      </c>
      <c r="EM160">
        <v>0</v>
      </c>
      <c r="ES160">
        <v>0</v>
      </c>
      <c r="ET160">
        <v>0</v>
      </c>
      <c r="EV160" t="s">
        <v>189</v>
      </c>
      <c r="EW160">
        <v>12</v>
      </c>
      <c r="EX160">
        <v>12</v>
      </c>
      <c r="EY160">
        <v>16</v>
      </c>
      <c r="EZ160" s="1">
        <v>0.45208333333333334</v>
      </c>
      <c r="FA160" t="str">
        <f>VLOOKUP(Table_Neonatal5[[#This Row],[Gender]],Table_Gender2[],2,FALSE)</f>
        <v>feminin</v>
      </c>
      <c r="FB160" t="e">
        <f>VLOOKUP(Table_Neonatal5[[#This Row],[PretermBy]],Table_PretermBy7[],2,FALSE)</f>
        <v>#N/A</v>
      </c>
      <c r="FC160" t="str">
        <f>VLOOKUP(Table_Neonatal5[[#This Row],[Diagnosis1]],Table_diagnosis[],2,FALSE)</f>
        <v>Asphyxia a la naissance / APGAR bas / HIE</v>
      </c>
      <c r="FD160" t="str">
        <f>VLOOKUP(Table_Neonatal5[[#This Row],[Diagnosis2]],Table_diagnosis[],2,FALSE)</f>
        <v>Infection neonatale / septicimie neonatale</v>
      </c>
      <c r="FE160" s="4" t="str">
        <f>VLOOKUP(Table_Neonatal5[[#This Row],[DischargeLoc]],Table_DischargeLoc1[],2,FALSE)</f>
        <v>Sortie/maternite</v>
      </c>
      <c r="FF160" s="4" t="str">
        <f>VLOOKUP(Table_Neonatal5[[#This Row],[AdmissionTempLow]],Table_YesNo8[],2,FALSE)</f>
        <v>Non</v>
      </c>
      <c r="FG160" s="4" t="str">
        <f>VLOOKUP(Table_Neonatal5[[#This Row],[BirthWeightLow]],Table_YesNo8[],2,FALSE)</f>
        <v>Non</v>
      </c>
      <c r="FH160" s="4" t="str">
        <f>VLOOKUP(Table_Neonatal5[[#This Row],[GestationalAgeLow]],Table_YesNo8[],2,FALSE)</f>
        <v>Non</v>
      </c>
      <c r="FI160" s="4" t="str">
        <f>VLOOKUP(Table_Neonatal5[[#This Row],[MethRx]],Table_YesNo8[],2,FALSE)</f>
        <v>Non</v>
      </c>
      <c r="FJ160" s="4" t="str">
        <f>VLOOKUP(Table_Neonatal5[[#This Row],[OxygenTherapy]],Table_YesNo8[],2,FALSE)</f>
        <v>Non</v>
      </c>
      <c r="FK160" s="4" t="e">
        <f>VLOOKUP(Table_Neonatal5[[#This Row],[OxygenMethod]],Table_OxygenMethod6[],2,FALSE)</f>
        <v>#N/A</v>
      </c>
      <c r="FL160" s="4" t="str">
        <f>VLOOKUP(Table_Neonatal5[[#This Row],[BloodSugarLow]],Table_YesNo8[],2,FALSE)</f>
        <v>Non</v>
      </c>
      <c r="FM160" s="4" t="str">
        <f>VLOOKUP(Table_Neonatal5[[#This Row],[AdmittedFirst48]],Table_YesNo8[],2,FALSE)</f>
        <v>Oui</v>
      </c>
      <c r="FN160" s="4" t="str">
        <f>VLOOKUP(Table_Neonatal5[[#This Row],[Remained2weeks]],Table_YesNo8[],2,FALSE)</f>
        <v>Non</v>
      </c>
      <c r="FO160" s="4" t="str">
        <f>VLOOKUP(Table_Neonatal5[[#This Row],[Antibiotics]],Table_YesNo8[],2,FALSE)</f>
        <v>Oui</v>
      </c>
      <c r="FP160" s="4" t="str">
        <f>VLOOKUP(Table_Neonatal5[[#This Row],[BilirubinMeas]],Table_YesNo8[],2,FALSE)</f>
        <v>Non</v>
      </c>
      <c r="FQ160" s="4" t="str">
        <f>VLOOKUP(Table_Neonatal5[[#This Row],[Phototherapy]],Table_YesNo8[],2,FALSE)</f>
        <v>Non</v>
      </c>
      <c r="FR160" s="3">
        <f>DATE(2000+Table_Neonatal5[[#This Row],[AdmitYear]],Table_Neonatal5[[#This Row],[AdmitMonth]],Table_Neonatal5[[#This Row],[AdmitDay]])</f>
        <v>42690</v>
      </c>
    </row>
    <row r="161" spans="1:174" x14ac:dyDescent="0.25">
      <c r="A161" t="s">
        <v>392</v>
      </c>
      <c r="B161" s="1">
        <v>0.35347222222222224</v>
      </c>
      <c r="C161" t="s">
        <v>185</v>
      </c>
      <c r="D161">
        <v>2</v>
      </c>
      <c r="E161">
        <v>11</v>
      </c>
      <c r="F161">
        <v>16</v>
      </c>
      <c r="G161">
        <v>0</v>
      </c>
      <c r="H161">
        <v>2</v>
      </c>
      <c r="I161">
        <v>11</v>
      </c>
      <c r="J161">
        <v>16</v>
      </c>
      <c r="K161">
        <v>0</v>
      </c>
      <c r="L161">
        <v>1</v>
      </c>
      <c r="M161">
        <v>0</v>
      </c>
      <c r="N161">
        <v>1600</v>
      </c>
      <c r="O161">
        <v>0</v>
      </c>
      <c r="P161">
        <v>0</v>
      </c>
      <c r="R161">
        <v>0</v>
      </c>
      <c r="T161" s="2">
        <v>0.79166666666666663</v>
      </c>
      <c r="U161">
        <v>0</v>
      </c>
      <c r="V161">
        <v>0</v>
      </c>
      <c r="W161">
        <v>0</v>
      </c>
      <c r="X161">
        <v>2</v>
      </c>
      <c r="Y161">
        <v>0</v>
      </c>
      <c r="AB161">
        <v>0</v>
      </c>
      <c r="AD161">
        <v>11</v>
      </c>
      <c r="AE161">
        <v>11</v>
      </c>
      <c r="AF161">
        <v>16</v>
      </c>
      <c r="AG161">
        <v>0</v>
      </c>
      <c r="AH161">
        <v>10</v>
      </c>
      <c r="AI161">
        <v>0</v>
      </c>
      <c r="AJ161">
        <v>1</v>
      </c>
      <c r="AK161">
        <v>1850</v>
      </c>
      <c r="AL161">
        <v>0</v>
      </c>
      <c r="AM161">
        <v>18</v>
      </c>
      <c r="AN161" s="2">
        <v>0.79166666666666663</v>
      </c>
      <c r="AO161">
        <v>0</v>
      </c>
      <c r="AP161">
        <v>2</v>
      </c>
      <c r="AQ161">
        <v>11</v>
      </c>
      <c r="AR161">
        <v>16</v>
      </c>
      <c r="AS161">
        <v>0</v>
      </c>
      <c r="AT161">
        <v>0</v>
      </c>
      <c r="AU161" s="1"/>
      <c r="AV161">
        <v>0</v>
      </c>
      <c r="AX161">
        <v>0</v>
      </c>
      <c r="AZ161">
        <v>0</v>
      </c>
      <c r="BA161">
        <v>0</v>
      </c>
      <c r="BF161">
        <v>0</v>
      </c>
      <c r="BG161" s="2"/>
      <c r="BH161">
        <v>0</v>
      </c>
      <c r="BL161">
        <v>0</v>
      </c>
      <c r="BM161" s="1"/>
      <c r="BN161">
        <v>0</v>
      </c>
      <c r="BO161">
        <v>0</v>
      </c>
      <c r="BP161" s="3"/>
      <c r="BQ161">
        <v>0</v>
      </c>
      <c r="BR161" s="3"/>
      <c r="BS161">
        <v>0</v>
      </c>
      <c r="BT161">
        <v>1</v>
      </c>
      <c r="BU161">
        <v>0</v>
      </c>
      <c r="DZ161">
        <v>1</v>
      </c>
      <c r="EA161">
        <v>2</v>
      </c>
      <c r="EB161">
        <v>11</v>
      </c>
      <c r="EC161">
        <v>16</v>
      </c>
      <c r="ED161">
        <v>0</v>
      </c>
      <c r="EE161">
        <v>80</v>
      </c>
      <c r="EF161">
        <v>2</v>
      </c>
      <c r="EG161">
        <v>4.8</v>
      </c>
      <c r="EH161">
        <v>1</v>
      </c>
      <c r="EM161">
        <v>0</v>
      </c>
      <c r="ES161">
        <v>0</v>
      </c>
      <c r="ET161">
        <v>0</v>
      </c>
      <c r="EV161" t="s">
        <v>189</v>
      </c>
      <c r="EW161">
        <v>12</v>
      </c>
      <c r="EX161">
        <v>12</v>
      </c>
      <c r="EY161">
        <v>16</v>
      </c>
      <c r="EZ161" s="1">
        <v>0.35833333333333334</v>
      </c>
      <c r="FA161" t="str">
        <f>VLOOKUP(Table_Neonatal5[[#This Row],[Gender]],Table_Gender2[],2,FALSE)</f>
        <v>feminin</v>
      </c>
      <c r="FB161" t="e">
        <f>VLOOKUP(Table_Neonatal5[[#This Row],[PretermBy]],Table_PretermBy7[],2,FALSE)</f>
        <v>#N/A</v>
      </c>
      <c r="FC161" t="str">
        <f>VLOOKUP(Table_Neonatal5[[#This Row],[Diagnosis1]],Table_diagnosis[],2,FALSE)</f>
        <v>Bas poids de naissance</v>
      </c>
      <c r="FD161" t="e">
        <f>VLOOKUP(Table_Neonatal5[[#This Row],[Diagnosis2]],Table_diagnosis[],2,FALSE)</f>
        <v>#N/A</v>
      </c>
      <c r="FE161" s="4" t="str">
        <f>VLOOKUP(Table_Neonatal5[[#This Row],[DischargeLoc]],Table_DischargeLoc1[],2,FALSE)</f>
        <v>Sortie/maternite</v>
      </c>
      <c r="FF161" s="4" t="str">
        <f>VLOOKUP(Table_Neonatal5[[#This Row],[AdmissionTempLow]],Table_YesNo8[],2,FALSE)</f>
        <v>Non</v>
      </c>
      <c r="FG161" s="4" t="str">
        <f>VLOOKUP(Table_Neonatal5[[#This Row],[BirthWeightLow]],Table_YesNo8[],2,FALSE)</f>
        <v>Non</v>
      </c>
      <c r="FH161" s="4" t="str">
        <f>VLOOKUP(Table_Neonatal5[[#This Row],[GestationalAgeLow]],Table_YesNo8[],2,FALSE)</f>
        <v>Non</v>
      </c>
      <c r="FI161" s="4" t="str">
        <f>VLOOKUP(Table_Neonatal5[[#This Row],[MethRx]],Table_YesNo8[],2,FALSE)</f>
        <v>Non</v>
      </c>
      <c r="FJ161" s="4" t="str">
        <f>VLOOKUP(Table_Neonatal5[[#This Row],[OxygenTherapy]],Table_YesNo8[],2,FALSE)</f>
        <v>Non</v>
      </c>
      <c r="FK161" s="4" t="e">
        <f>VLOOKUP(Table_Neonatal5[[#This Row],[OxygenMethod]],Table_OxygenMethod6[],2,FALSE)</f>
        <v>#N/A</v>
      </c>
      <c r="FL161" s="4" t="str">
        <f>VLOOKUP(Table_Neonatal5[[#This Row],[BloodSugarLow]],Table_YesNo8[],2,FALSE)</f>
        <v>Non</v>
      </c>
      <c r="FM161" s="4" t="str">
        <f>VLOOKUP(Table_Neonatal5[[#This Row],[AdmittedFirst48]],Table_YesNo8[],2,FALSE)</f>
        <v>Oui</v>
      </c>
      <c r="FN161" s="4" t="str">
        <f>VLOOKUP(Table_Neonatal5[[#This Row],[Remained2weeks]],Table_YesNo8[],2,FALSE)</f>
        <v>Non</v>
      </c>
      <c r="FO161" s="4" t="str">
        <f>VLOOKUP(Table_Neonatal5[[#This Row],[Antibiotics]],Table_YesNo8[],2,FALSE)</f>
        <v>Oui</v>
      </c>
      <c r="FP161" s="4" t="str">
        <f>VLOOKUP(Table_Neonatal5[[#This Row],[BilirubinMeas]],Table_YesNo8[],2,FALSE)</f>
        <v>Non</v>
      </c>
      <c r="FQ161" s="4" t="str">
        <f>VLOOKUP(Table_Neonatal5[[#This Row],[Phototherapy]],Table_YesNo8[],2,FALSE)</f>
        <v>Non</v>
      </c>
      <c r="FR161" s="3">
        <f>DATE(2000+Table_Neonatal5[[#This Row],[AdmitYear]],Table_Neonatal5[[#This Row],[AdmitMonth]],Table_Neonatal5[[#This Row],[AdmitDay]])</f>
        <v>42676</v>
      </c>
    </row>
    <row r="162" spans="1:174" x14ac:dyDescent="0.25">
      <c r="A162" t="s">
        <v>393</v>
      </c>
      <c r="B162" s="1">
        <v>0.54236111111111107</v>
      </c>
      <c r="C162" t="s">
        <v>185</v>
      </c>
      <c r="D162">
        <v>29</v>
      </c>
      <c r="E162">
        <v>11</v>
      </c>
      <c r="F162">
        <v>16</v>
      </c>
      <c r="G162">
        <v>0</v>
      </c>
      <c r="H162">
        <v>29</v>
      </c>
      <c r="I162">
        <v>11</v>
      </c>
      <c r="J162">
        <v>16</v>
      </c>
      <c r="K162">
        <v>0</v>
      </c>
      <c r="L162">
        <v>1</v>
      </c>
      <c r="M162">
        <v>0</v>
      </c>
      <c r="N162">
        <v>1800</v>
      </c>
      <c r="O162">
        <v>0</v>
      </c>
      <c r="P162">
        <v>1</v>
      </c>
      <c r="Q162">
        <v>34</v>
      </c>
      <c r="R162">
        <v>0</v>
      </c>
      <c r="T162" s="2">
        <v>0.49305555555555558</v>
      </c>
      <c r="U162">
        <v>0</v>
      </c>
      <c r="V162">
        <v>0</v>
      </c>
      <c r="W162">
        <v>0</v>
      </c>
      <c r="X162">
        <v>1</v>
      </c>
      <c r="Y162">
        <v>0</v>
      </c>
      <c r="Z162" t="s">
        <v>198</v>
      </c>
      <c r="AA162">
        <v>3</v>
      </c>
      <c r="AB162">
        <v>0</v>
      </c>
      <c r="AD162">
        <v>9</v>
      </c>
      <c r="AE162">
        <v>12</v>
      </c>
      <c r="AF162">
        <v>16</v>
      </c>
      <c r="AG162">
        <v>0</v>
      </c>
      <c r="AH162">
        <v>10</v>
      </c>
      <c r="AI162">
        <v>0</v>
      </c>
      <c r="AJ162">
        <v>1</v>
      </c>
      <c r="AK162">
        <v>1800</v>
      </c>
      <c r="AL162">
        <v>0</v>
      </c>
      <c r="AM162">
        <v>18</v>
      </c>
      <c r="AN162" s="2">
        <v>0.49305555555555558</v>
      </c>
      <c r="AO162">
        <v>0</v>
      </c>
      <c r="AP162">
        <v>29</v>
      </c>
      <c r="AQ162">
        <v>11</v>
      </c>
      <c r="AR162">
        <v>16</v>
      </c>
      <c r="AS162">
        <v>0</v>
      </c>
      <c r="AT162">
        <v>0</v>
      </c>
      <c r="AU162" s="1"/>
      <c r="AV162">
        <v>0</v>
      </c>
      <c r="AX162">
        <v>0</v>
      </c>
      <c r="AZ162">
        <v>0</v>
      </c>
      <c r="BA162">
        <v>0</v>
      </c>
      <c r="BB162">
        <v>1</v>
      </c>
      <c r="BC162">
        <v>30</v>
      </c>
      <c r="BD162">
        <v>6</v>
      </c>
      <c r="BE162">
        <v>16</v>
      </c>
      <c r="BF162">
        <v>0</v>
      </c>
      <c r="BG162" s="2">
        <v>0.20833333333333334</v>
      </c>
      <c r="BH162">
        <v>0</v>
      </c>
      <c r="BI162">
        <v>30</v>
      </c>
      <c r="BJ162">
        <v>6</v>
      </c>
      <c r="BK162">
        <v>16</v>
      </c>
      <c r="BL162">
        <v>0</v>
      </c>
      <c r="BM162" s="1">
        <v>0.875</v>
      </c>
      <c r="BN162">
        <v>0</v>
      </c>
      <c r="BP162" s="3"/>
      <c r="BQ162">
        <v>0</v>
      </c>
      <c r="BR162" s="3"/>
      <c r="BS162">
        <v>0</v>
      </c>
      <c r="BT162">
        <v>1</v>
      </c>
      <c r="BU162">
        <v>0</v>
      </c>
      <c r="DZ162">
        <v>1</v>
      </c>
      <c r="EA162">
        <v>29</v>
      </c>
      <c r="EB162">
        <v>11</v>
      </c>
      <c r="EC162">
        <v>16</v>
      </c>
      <c r="ED162">
        <v>0</v>
      </c>
      <c r="EE162">
        <v>90</v>
      </c>
      <c r="EF162">
        <v>2</v>
      </c>
      <c r="EG162">
        <v>54</v>
      </c>
      <c r="EH162">
        <v>1</v>
      </c>
      <c r="EM162">
        <v>0</v>
      </c>
      <c r="ES162">
        <v>0</v>
      </c>
      <c r="ET162">
        <v>0</v>
      </c>
      <c r="EV162" t="s">
        <v>189</v>
      </c>
      <c r="EW162">
        <v>11</v>
      </c>
      <c r="EX162">
        <v>1</v>
      </c>
      <c r="EY162">
        <v>17</v>
      </c>
      <c r="EZ162" s="1">
        <v>0.54583333333333328</v>
      </c>
      <c r="FA162" t="str">
        <f>VLOOKUP(Table_Neonatal5[[#This Row],[Gender]],Table_Gender2[],2,FALSE)</f>
        <v>feminin</v>
      </c>
      <c r="FB162" t="e">
        <f>VLOOKUP(Table_Neonatal5[[#This Row],[PretermBy]],Table_PretermBy7[],2,FALSE)</f>
        <v>#N/A</v>
      </c>
      <c r="FC162" t="str">
        <f>VLOOKUP(Table_Neonatal5[[#This Row],[Diagnosis1]],Table_diagnosis[],2,FALSE)</f>
        <v>Prematurite</v>
      </c>
      <c r="FD162" t="str">
        <f>VLOOKUP(Table_Neonatal5[[#This Row],[Diagnosis2]],Table_diagnosis[],2,FALSE)</f>
        <v>Infection neonatale / septicimie neonatale</v>
      </c>
      <c r="FE162" s="4" t="str">
        <f>VLOOKUP(Table_Neonatal5[[#This Row],[DischargeLoc]],Table_DischargeLoc1[],2,FALSE)</f>
        <v>Sortie/maternite</v>
      </c>
      <c r="FF162" s="4" t="str">
        <f>VLOOKUP(Table_Neonatal5[[#This Row],[AdmissionTempLow]],Table_YesNo8[],2,FALSE)</f>
        <v>Non</v>
      </c>
      <c r="FG162" s="4" t="str">
        <f>VLOOKUP(Table_Neonatal5[[#This Row],[BirthWeightLow]],Table_YesNo8[],2,FALSE)</f>
        <v>Non</v>
      </c>
      <c r="FH162" s="4" t="str">
        <f>VLOOKUP(Table_Neonatal5[[#This Row],[GestationalAgeLow]],Table_YesNo8[],2,FALSE)</f>
        <v>Non</v>
      </c>
      <c r="FI162" s="4" t="str">
        <f>VLOOKUP(Table_Neonatal5[[#This Row],[MethRx]],Table_YesNo8[],2,FALSE)</f>
        <v>Non</v>
      </c>
      <c r="FJ162" s="4" t="str">
        <f>VLOOKUP(Table_Neonatal5[[#This Row],[OxygenTherapy]],Table_YesNo8[],2,FALSE)</f>
        <v>Non</v>
      </c>
      <c r="FK162" s="4" t="str">
        <f>VLOOKUP(Table_Neonatal5[[#This Row],[OxygenMethod]],Table_OxygenMethod6[],2,FALSE)</f>
        <v>canule nasale/mask</v>
      </c>
      <c r="FL162" s="4" t="str">
        <f>VLOOKUP(Table_Neonatal5[[#This Row],[BloodSugarLow]],Table_YesNo8[],2,FALSE)</f>
        <v>Non</v>
      </c>
      <c r="FM162" s="4" t="str">
        <f>VLOOKUP(Table_Neonatal5[[#This Row],[AdmittedFirst48]],Table_YesNo8[],2,FALSE)</f>
        <v>Oui</v>
      </c>
      <c r="FN162" s="4" t="str">
        <f>VLOOKUP(Table_Neonatal5[[#This Row],[Remained2weeks]],Table_YesNo8[],2,FALSE)</f>
        <v>Non</v>
      </c>
      <c r="FO162" s="4" t="str">
        <f>VLOOKUP(Table_Neonatal5[[#This Row],[Antibiotics]],Table_YesNo8[],2,FALSE)</f>
        <v>Oui</v>
      </c>
      <c r="FP162" s="4" t="str">
        <f>VLOOKUP(Table_Neonatal5[[#This Row],[BilirubinMeas]],Table_YesNo8[],2,FALSE)</f>
        <v>Non</v>
      </c>
      <c r="FQ162" s="4" t="str">
        <f>VLOOKUP(Table_Neonatal5[[#This Row],[Phototherapy]],Table_YesNo8[],2,FALSE)</f>
        <v>Non</v>
      </c>
      <c r="FR162" s="3">
        <f>DATE(2000+Table_Neonatal5[[#This Row],[AdmitYear]],Table_Neonatal5[[#This Row],[AdmitMonth]],Table_Neonatal5[[#This Row],[AdmitDay]])</f>
        <v>42703</v>
      </c>
    </row>
    <row r="163" spans="1:174" x14ac:dyDescent="0.25">
      <c r="A163" t="s">
        <v>394</v>
      </c>
      <c r="B163" s="1">
        <v>0.47708333333333336</v>
      </c>
      <c r="C163" t="s">
        <v>185</v>
      </c>
      <c r="D163">
        <v>18</v>
      </c>
      <c r="E163">
        <v>12</v>
      </c>
      <c r="F163">
        <v>16</v>
      </c>
      <c r="G163">
        <v>0</v>
      </c>
      <c r="H163">
        <v>23</v>
      </c>
      <c r="I163">
        <v>12</v>
      </c>
      <c r="J163">
        <v>16</v>
      </c>
      <c r="K163">
        <v>0</v>
      </c>
      <c r="L163">
        <v>1</v>
      </c>
      <c r="M163">
        <v>0</v>
      </c>
      <c r="O163">
        <v>1</v>
      </c>
      <c r="P163">
        <v>0</v>
      </c>
      <c r="R163">
        <v>0</v>
      </c>
      <c r="T163" s="2">
        <v>0.4375</v>
      </c>
      <c r="U163">
        <v>0</v>
      </c>
      <c r="V163">
        <v>5</v>
      </c>
      <c r="W163">
        <v>0</v>
      </c>
      <c r="X163">
        <v>12</v>
      </c>
      <c r="Y163">
        <v>0</v>
      </c>
      <c r="Z163" t="s">
        <v>395</v>
      </c>
      <c r="AA163">
        <v>12</v>
      </c>
      <c r="AB163">
        <v>0</v>
      </c>
      <c r="AC163" t="s">
        <v>317</v>
      </c>
      <c r="AD163">
        <v>27</v>
      </c>
      <c r="AE163">
        <v>12</v>
      </c>
      <c r="AF163">
        <v>16</v>
      </c>
      <c r="AG163">
        <v>0</v>
      </c>
      <c r="AH163">
        <v>7</v>
      </c>
      <c r="AI163">
        <v>0</v>
      </c>
      <c r="AJ163">
        <v>1</v>
      </c>
      <c r="AL163">
        <v>1</v>
      </c>
      <c r="AM163">
        <v>17</v>
      </c>
      <c r="AN163" s="2">
        <v>0.4375</v>
      </c>
      <c r="AO163">
        <v>0</v>
      </c>
      <c r="AP163">
        <v>23</v>
      </c>
      <c r="AQ163">
        <v>12</v>
      </c>
      <c r="AR163">
        <v>16</v>
      </c>
      <c r="AS163">
        <v>0</v>
      </c>
      <c r="AT163">
        <v>0</v>
      </c>
      <c r="AU163" s="1"/>
      <c r="AV163">
        <v>0</v>
      </c>
      <c r="AX163">
        <v>0</v>
      </c>
      <c r="AZ163">
        <v>0</v>
      </c>
      <c r="BA163">
        <v>0</v>
      </c>
      <c r="BF163">
        <v>0</v>
      </c>
      <c r="BG163" s="2"/>
      <c r="BH163">
        <v>0</v>
      </c>
      <c r="BL163">
        <v>0</v>
      </c>
      <c r="BM163" s="1"/>
      <c r="BN163">
        <v>0</v>
      </c>
      <c r="BP163" s="3"/>
      <c r="BQ163">
        <v>0</v>
      </c>
      <c r="BR163" s="3"/>
      <c r="BS163">
        <v>0</v>
      </c>
      <c r="BT163">
        <v>0</v>
      </c>
      <c r="BU163">
        <v>0</v>
      </c>
      <c r="DZ163">
        <v>0</v>
      </c>
      <c r="ED163">
        <v>0</v>
      </c>
      <c r="EM163">
        <v>0</v>
      </c>
      <c r="ES163">
        <v>0</v>
      </c>
      <c r="ET163">
        <v>1</v>
      </c>
      <c r="EV163" t="s">
        <v>189</v>
      </c>
      <c r="EW163">
        <v>11</v>
      </c>
      <c r="EX163">
        <v>1</v>
      </c>
      <c r="EY163">
        <v>17</v>
      </c>
      <c r="EZ163" s="1">
        <v>0.56666666666666665</v>
      </c>
      <c r="FA163" t="str">
        <f>VLOOKUP(Table_Neonatal5[[#This Row],[Gender]],Table_Gender2[],2,FALSE)</f>
        <v>feminin</v>
      </c>
      <c r="FB163" t="e">
        <f>VLOOKUP(Table_Neonatal5[[#This Row],[PretermBy]],Table_PretermBy7[],2,FALSE)</f>
        <v>#N/A</v>
      </c>
      <c r="FC163" t="str">
        <f>VLOOKUP(Table_Neonatal5[[#This Row],[Diagnosis1]],Table_diagnosis[],2,FALSE)</f>
        <v>Autre diagnostic</v>
      </c>
      <c r="FD163" t="str">
        <f>VLOOKUP(Table_Neonatal5[[#This Row],[Diagnosis2]],Table_diagnosis[],2,FALSE)</f>
        <v>Autre diagnostic</v>
      </c>
      <c r="FE163" s="4" t="str">
        <f>VLOOKUP(Table_Neonatal5[[#This Row],[DischargeLoc]],Table_DischargeLoc1[],2,FALSE)</f>
        <v>Sortie/maternite</v>
      </c>
      <c r="FF163" s="4" t="str">
        <f>VLOOKUP(Table_Neonatal5[[#This Row],[AdmissionTempLow]],Table_YesNo8[],2,FALSE)</f>
        <v>Non</v>
      </c>
      <c r="FG163" s="4" t="str">
        <f>VLOOKUP(Table_Neonatal5[[#This Row],[BirthWeightLow]],Table_YesNo8[],2,FALSE)</f>
        <v>Non</v>
      </c>
      <c r="FH163" s="4" t="str">
        <f>VLOOKUP(Table_Neonatal5[[#This Row],[GestationalAgeLow]],Table_YesNo8[],2,FALSE)</f>
        <v>Non</v>
      </c>
      <c r="FI163" s="4" t="str">
        <f>VLOOKUP(Table_Neonatal5[[#This Row],[MethRx]],Table_YesNo8[],2,FALSE)</f>
        <v>Non</v>
      </c>
      <c r="FJ163" s="4" t="str">
        <f>VLOOKUP(Table_Neonatal5[[#This Row],[OxygenTherapy]],Table_YesNo8[],2,FALSE)</f>
        <v>Non</v>
      </c>
      <c r="FK163" s="4" t="e">
        <f>VLOOKUP(Table_Neonatal5[[#This Row],[OxygenMethod]],Table_OxygenMethod6[],2,FALSE)</f>
        <v>#N/A</v>
      </c>
      <c r="FL163" s="4" t="str">
        <f>VLOOKUP(Table_Neonatal5[[#This Row],[BloodSugarLow]],Table_YesNo8[],2,FALSE)</f>
        <v>Non</v>
      </c>
      <c r="FM163" s="4" t="str">
        <f>VLOOKUP(Table_Neonatal5[[#This Row],[AdmittedFirst48]],Table_YesNo8[],2,FALSE)</f>
        <v>Non</v>
      </c>
      <c r="FN163" s="4" t="str">
        <f>VLOOKUP(Table_Neonatal5[[#This Row],[Remained2weeks]],Table_YesNo8[],2,FALSE)</f>
        <v>Non</v>
      </c>
      <c r="FO163" s="4" t="str">
        <f>VLOOKUP(Table_Neonatal5[[#This Row],[Antibiotics]],Table_YesNo8[],2,FALSE)</f>
        <v>Non</v>
      </c>
      <c r="FP163" s="4" t="str">
        <f>VLOOKUP(Table_Neonatal5[[#This Row],[BilirubinMeas]],Table_YesNo8[],2,FALSE)</f>
        <v>Non</v>
      </c>
      <c r="FQ163" s="4" t="str">
        <f>VLOOKUP(Table_Neonatal5[[#This Row],[Phototherapy]],Table_YesNo8[],2,FALSE)</f>
        <v>Oui</v>
      </c>
      <c r="FR163" s="3">
        <f>DATE(2000+Table_Neonatal5[[#This Row],[AdmitYear]],Table_Neonatal5[[#This Row],[AdmitMonth]],Table_Neonatal5[[#This Row],[AdmitDay]])</f>
        <v>42727</v>
      </c>
    </row>
    <row r="164" spans="1:174" x14ac:dyDescent="0.25">
      <c r="A164" t="s">
        <v>396</v>
      </c>
      <c r="B164" s="1">
        <v>0.14097222222222222</v>
      </c>
      <c r="C164" t="s">
        <v>185</v>
      </c>
      <c r="D164">
        <v>1</v>
      </c>
      <c r="E164">
        <v>1</v>
      </c>
      <c r="F164">
        <v>17</v>
      </c>
      <c r="G164">
        <v>0</v>
      </c>
      <c r="H164">
        <v>21</v>
      </c>
      <c r="I164">
        <v>1</v>
      </c>
      <c r="J164">
        <v>17</v>
      </c>
      <c r="K164">
        <v>0</v>
      </c>
      <c r="L164">
        <v>0</v>
      </c>
      <c r="M164">
        <v>0</v>
      </c>
      <c r="N164">
        <v>2900</v>
      </c>
      <c r="O164">
        <v>0</v>
      </c>
      <c r="P164">
        <v>0</v>
      </c>
      <c r="R164">
        <v>0</v>
      </c>
      <c r="T164" s="2">
        <v>0.57638888888888884</v>
      </c>
      <c r="U164">
        <v>0</v>
      </c>
      <c r="V164">
        <v>20</v>
      </c>
      <c r="W164">
        <v>0</v>
      </c>
      <c r="X164">
        <v>12</v>
      </c>
      <c r="Y164">
        <v>0</v>
      </c>
      <c r="Z164" t="s">
        <v>397</v>
      </c>
      <c r="AB164">
        <v>1</v>
      </c>
      <c r="AD164">
        <v>28</v>
      </c>
      <c r="AE164">
        <v>1</v>
      </c>
      <c r="AF164">
        <v>17</v>
      </c>
      <c r="AG164">
        <v>0</v>
      </c>
      <c r="AH164">
        <v>27</v>
      </c>
      <c r="AI164">
        <v>0</v>
      </c>
      <c r="AJ164">
        <v>1</v>
      </c>
      <c r="AK164">
        <v>4050</v>
      </c>
      <c r="AL164">
        <v>0</v>
      </c>
      <c r="AM164">
        <v>17</v>
      </c>
      <c r="AN164" s="2">
        <v>0.57638888888888884</v>
      </c>
      <c r="AO164">
        <v>0</v>
      </c>
      <c r="AP164">
        <v>21</v>
      </c>
      <c r="AQ164">
        <v>1</v>
      </c>
      <c r="AR164">
        <v>17</v>
      </c>
      <c r="AS164">
        <v>0</v>
      </c>
      <c r="AT164">
        <v>0</v>
      </c>
      <c r="AU164" s="1"/>
      <c r="AV164">
        <v>0</v>
      </c>
      <c r="AX164">
        <v>0</v>
      </c>
      <c r="AZ164">
        <v>0</v>
      </c>
      <c r="BA164">
        <v>0</v>
      </c>
      <c r="BF164">
        <v>0</v>
      </c>
      <c r="BG164" s="2"/>
      <c r="BH164">
        <v>0</v>
      </c>
      <c r="BL164">
        <v>0</v>
      </c>
      <c r="BM164" s="1"/>
      <c r="BN164">
        <v>0</v>
      </c>
      <c r="BP164" s="3"/>
      <c r="BQ164">
        <v>0</v>
      </c>
      <c r="BR164" s="3"/>
      <c r="BS164">
        <v>0</v>
      </c>
      <c r="BT164">
        <v>0</v>
      </c>
      <c r="BU164">
        <v>0</v>
      </c>
      <c r="DZ164">
        <v>1</v>
      </c>
      <c r="EA164">
        <v>21</v>
      </c>
      <c r="EB164">
        <v>1</v>
      </c>
      <c r="EC164">
        <v>17</v>
      </c>
      <c r="ED164">
        <v>0</v>
      </c>
      <c r="EE164">
        <v>175</v>
      </c>
      <c r="EF164">
        <v>2</v>
      </c>
      <c r="EG164">
        <v>17.5</v>
      </c>
      <c r="EH164">
        <v>1</v>
      </c>
      <c r="EM164">
        <v>0</v>
      </c>
      <c r="ES164">
        <v>0</v>
      </c>
      <c r="ET164">
        <v>0</v>
      </c>
      <c r="EV164" t="s">
        <v>189</v>
      </c>
      <c r="EW164">
        <v>2</v>
      </c>
      <c r="EX164">
        <v>2</v>
      </c>
      <c r="EY164">
        <v>17</v>
      </c>
      <c r="EZ164" s="1">
        <v>0.14444444444444443</v>
      </c>
      <c r="FA164" t="str">
        <f>VLOOKUP(Table_Neonatal5[[#This Row],[Gender]],Table_Gender2[],2,FALSE)</f>
        <v>masculin</v>
      </c>
      <c r="FB164" t="e">
        <f>VLOOKUP(Table_Neonatal5[[#This Row],[PretermBy]],Table_PretermBy7[],2,FALSE)</f>
        <v>#N/A</v>
      </c>
      <c r="FC164" t="str">
        <f>VLOOKUP(Table_Neonatal5[[#This Row],[Diagnosis1]],Table_diagnosis[],2,FALSE)</f>
        <v>Autre diagnostic</v>
      </c>
      <c r="FD164" t="e">
        <f>VLOOKUP(Table_Neonatal5[[#This Row],[Diagnosis2]],Table_diagnosis[],2,FALSE)</f>
        <v>#N/A</v>
      </c>
      <c r="FE164" s="4" t="str">
        <f>VLOOKUP(Table_Neonatal5[[#This Row],[DischargeLoc]],Table_DischargeLoc1[],2,FALSE)</f>
        <v>Sortie/maternite</v>
      </c>
      <c r="FF164" s="4" t="str">
        <f>VLOOKUP(Table_Neonatal5[[#This Row],[AdmissionTempLow]],Table_YesNo8[],2,FALSE)</f>
        <v>Non</v>
      </c>
      <c r="FG164" s="4" t="str">
        <f>VLOOKUP(Table_Neonatal5[[#This Row],[BirthWeightLow]],Table_YesNo8[],2,FALSE)</f>
        <v>Non</v>
      </c>
      <c r="FH164" s="4" t="str">
        <f>VLOOKUP(Table_Neonatal5[[#This Row],[GestationalAgeLow]],Table_YesNo8[],2,FALSE)</f>
        <v>Non</v>
      </c>
      <c r="FI164" s="4" t="str">
        <f>VLOOKUP(Table_Neonatal5[[#This Row],[MethRx]],Table_YesNo8[],2,FALSE)</f>
        <v>Non</v>
      </c>
      <c r="FJ164" s="4" t="str">
        <f>VLOOKUP(Table_Neonatal5[[#This Row],[OxygenTherapy]],Table_YesNo8[],2,FALSE)</f>
        <v>Non</v>
      </c>
      <c r="FK164" s="4" t="e">
        <f>VLOOKUP(Table_Neonatal5[[#This Row],[OxygenMethod]],Table_OxygenMethod6[],2,FALSE)</f>
        <v>#N/A</v>
      </c>
      <c r="FL164" s="4" t="str">
        <f>VLOOKUP(Table_Neonatal5[[#This Row],[BloodSugarLow]],Table_YesNo8[],2,FALSE)</f>
        <v>Non</v>
      </c>
      <c r="FM164" s="4" t="str">
        <f>VLOOKUP(Table_Neonatal5[[#This Row],[AdmittedFirst48]],Table_YesNo8[],2,FALSE)</f>
        <v>Non</v>
      </c>
      <c r="FN164" s="4" t="str">
        <f>VLOOKUP(Table_Neonatal5[[#This Row],[Remained2weeks]],Table_YesNo8[],2,FALSE)</f>
        <v>Non</v>
      </c>
      <c r="FO164" s="4" t="str">
        <f>VLOOKUP(Table_Neonatal5[[#This Row],[Antibiotics]],Table_YesNo8[],2,FALSE)</f>
        <v>Oui</v>
      </c>
      <c r="FP164" s="4" t="str">
        <f>VLOOKUP(Table_Neonatal5[[#This Row],[BilirubinMeas]],Table_YesNo8[],2,FALSE)</f>
        <v>Non</v>
      </c>
      <c r="FQ164" s="4" t="str">
        <f>VLOOKUP(Table_Neonatal5[[#This Row],[Phototherapy]],Table_YesNo8[],2,FALSE)</f>
        <v>Non</v>
      </c>
      <c r="FR164" s="3">
        <f>DATE(2000+Table_Neonatal5[[#This Row],[AdmitYear]],Table_Neonatal5[[#This Row],[AdmitMonth]],Table_Neonatal5[[#This Row],[AdmitDay]])</f>
        <v>42756</v>
      </c>
    </row>
    <row r="165" spans="1:174" x14ac:dyDescent="0.25">
      <c r="A165" t="s">
        <v>398</v>
      </c>
      <c r="B165" s="1">
        <v>0.52083333333333337</v>
      </c>
      <c r="C165" t="s">
        <v>185</v>
      </c>
      <c r="D165">
        <v>17</v>
      </c>
      <c r="E165">
        <v>2</v>
      </c>
      <c r="F165">
        <v>17</v>
      </c>
      <c r="G165">
        <v>0</v>
      </c>
      <c r="H165">
        <v>17</v>
      </c>
      <c r="I165">
        <v>2</v>
      </c>
      <c r="J165">
        <v>17</v>
      </c>
      <c r="K165">
        <v>0</v>
      </c>
      <c r="L165">
        <v>0</v>
      </c>
      <c r="M165">
        <v>0</v>
      </c>
      <c r="N165">
        <v>3400</v>
      </c>
      <c r="O165">
        <v>0</v>
      </c>
      <c r="P165">
        <v>0</v>
      </c>
      <c r="R165">
        <v>0</v>
      </c>
      <c r="T165" s="2">
        <v>0.10138888888888889</v>
      </c>
      <c r="U165">
        <v>0</v>
      </c>
      <c r="V165">
        <v>0</v>
      </c>
      <c r="W165">
        <v>0</v>
      </c>
      <c r="X165">
        <v>4</v>
      </c>
      <c r="Y165">
        <v>0</v>
      </c>
      <c r="Z165" t="s">
        <v>399</v>
      </c>
      <c r="AA165">
        <v>8</v>
      </c>
      <c r="AB165">
        <v>0</v>
      </c>
      <c r="AC165" t="s">
        <v>320</v>
      </c>
      <c r="AD165">
        <v>11</v>
      </c>
      <c r="AE165">
        <v>3</v>
      </c>
      <c r="AF165">
        <v>17</v>
      </c>
      <c r="AG165">
        <v>0</v>
      </c>
      <c r="AH165">
        <v>21</v>
      </c>
      <c r="AI165">
        <v>0</v>
      </c>
      <c r="AJ165">
        <v>1</v>
      </c>
      <c r="AK165">
        <v>3150</v>
      </c>
      <c r="AL165">
        <v>0</v>
      </c>
      <c r="AM165">
        <v>21</v>
      </c>
      <c r="AN165" s="2">
        <v>0.10138888888888889</v>
      </c>
      <c r="AO165">
        <v>0</v>
      </c>
      <c r="AP165">
        <v>17</v>
      </c>
      <c r="AQ165">
        <v>2</v>
      </c>
      <c r="AR165">
        <v>17</v>
      </c>
      <c r="AS165">
        <v>0</v>
      </c>
      <c r="AT165">
        <v>0</v>
      </c>
      <c r="AU165" s="1"/>
      <c r="AV165">
        <v>0</v>
      </c>
      <c r="AX165">
        <v>0</v>
      </c>
      <c r="AZ165">
        <v>0</v>
      </c>
      <c r="BA165">
        <v>1</v>
      </c>
      <c r="BB165">
        <v>1</v>
      </c>
      <c r="BC165">
        <v>17</v>
      </c>
      <c r="BD165">
        <v>2</v>
      </c>
      <c r="BE165">
        <v>17</v>
      </c>
      <c r="BF165">
        <v>0</v>
      </c>
      <c r="BG165" s="2">
        <v>0.16666666666666666</v>
      </c>
      <c r="BH165">
        <v>0</v>
      </c>
      <c r="BI165">
        <v>2</v>
      </c>
      <c r="BJ165">
        <v>3</v>
      </c>
      <c r="BK165">
        <v>17</v>
      </c>
      <c r="BL165">
        <v>0</v>
      </c>
      <c r="BM165" s="1">
        <v>0.25</v>
      </c>
      <c r="BN165">
        <v>0</v>
      </c>
      <c r="BO165">
        <v>0</v>
      </c>
      <c r="BP165" s="3"/>
      <c r="BQ165">
        <v>0</v>
      </c>
      <c r="BR165" s="3"/>
      <c r="BS165">
        <v>0</v>
      </c>
      <c r="BT165">
        <v>1</v>
      </c>
      <c r="BU165">
        <v>1</v>
      </c>
      <c r="BV165">
        <v>17</v>
      </c>
      <c r="BW165">
        <v>2</v>
      </c>
      <c r="BX165">
        <v>17</v>
      </c>
      <c r="BY165">
        <v>3400</v>
      </c>
      <c r="BZ165">
        <v>18</v>
      </c>
      <c r="CA165">
        <v>2</v>
      </c>
      <c r="CB165">
        <v>17</v>
      </c>
      <c r="CC165">
        <v>3100</v>
      </c>
      <c r="CD165">
        <v>19</v>
      </c>
      <c r="CE165">
        <v>2</v>
      </c>
      <c r="CF165">
        <v>17</v>
      </c>
      <c r="CG165">
        <v>3100</v>
      </c>
      <c r="CH165">
        <v>20</v>
      </c>
      <c r="CI165">
        <v>2</v>
      </c>
      <c r="CJ165">
        <v>17</v>
      </c>
      <c r="CK165">
        <v>3100</v>
      </c>
      <c r="CL165">
        <v>21</v>
      </c>
      <c r="CM165">
        <v>2</v>
      </c>
      <c r="CN165">
        <v>17</v>
      </c>
      <c r="CO165">
        <v>3300</v>
      </c>
      <c r="CP165">
        <v>22</v>
      </c>
      <c r="CQ165">
        <v>2</v>
      </c>
      <c r="CR165">
        <v>17</v>
      </c>
      <c r="CS165">
        <v>9</v>
      </c>
      <c r="CT165">
        <v>23</v>
      </c>
      <c r="CU165">
        <v>2</v>
      </c>
      <c r="CW165">
        <v>3310</v>
      </c>
      <c r="CX165">
        <v>24</v>
      </c>
      <c r="CY165">
        <v>2</v>
      </c>
      <c r="CZ165">
        <v>17</v>
      </c>
      <c r="DA165">
        <v>3250</v>
      </c>
      <c r="DB165">
        <v>25</v>
      </c>
      <c r="DC165">
        <v>2</v>
      </c>
      <c r="DD165">
        <v>17</v>
      </c>
      <c r="DE165">
        <v>3250</v>
      </c>
      <c r="DF165">
        <v>26</v>
      </c>
      <c r="DG165">
        <v>2</v>
      </c>
      <c r="DH165">
        <v>17</v>
      </c>
      <c r="DI165">
        <v>3200</v>
      </c>
      <c r="DJ165">
        <v>27</v>
      </c>
      <c r="DK165">
        <v>2</v>
      </c>
      <c r="DL165">
        <v>17</v>
      </c>
      <c r="DM165">
        <v>3200</v>
      </c>
      <c r="DN165">
        <v>28</v>
      </c>
      <c r="DO165">
        <v>2</v>
      </c>
      <c r="DP165">
        <v>17</v>
      </c>
      <c r="DQ165">
        <v>3200</v>
      </c>
      <c r="DZ165">
        <v>1</v>
      </c>
      <c r="EA165">
        <v>17</v>
      </c>
      <c r="EB165">
        <v>2</v>
      </c>
      <c r="EC165">
        <v>17</v>
      </c>
      <c r="ED165">
        <v>0</v>
      </c>
      <c r="EE165">
        <v>160</v>
      </c>
      <c r="EF165">
        <v>2</v>
      </c>
      <c r="EG165">
        <v>16</v>
      </c>
      <c r="EH165">
        <v>1</v>
      </c>
      <c r="EI165">
        <v>160</v>
      </c>
      <c r="EJ165">
        <v>3</v>
      </c>
      <c r="EM165">
        <v>0</v>
      </c>
      <c r="ES165">
        <v>0</v>
      </c>
      <c r="ET165">
        <v>0</v>
      </c>
      <c r="EV165" t="s">
        <v>189</v>
      </c>
      <c r="EW165">
        <v>4</v>
      </c>
      <c r="EX165">
        <v>4</v>
      </c>
      <c r="EY165">
        <v>17</v>
      </c>
      <c r="EZ165" s="1">
        <v>0.52500000000000002</v>
      </c>
      <c r="FA165" t="str">
        <f>VLOOKUP(Table_Neonatal5[[#This Row],[Gender]],Table_Gender2[],2,FALSE)</f>
        <v>masculin</v>
      </c>
      <c r="FB165" t="e">
        <f>VLOOKUP(Table_Neonatal5[[#This Row],[PretermBy]],Table_PretermBy7[],2,FALSE)</f>
        <v>#N/A</v>
      </c>
      <c r="FC165" t="str">
        <f>VLOOKUP(Table_Neonatal5[[#This Row],[Diagnosis1]],Table_diagnosis[],2,FALSE)</f>
        <v>Detresse respiratoire</v>
      </c>
      <c r="FD165" t="str">
        <f>VLOOKUP(Table_Neonatal5[[#This Row],[Diagnosis2]],Table_diagnosis[],2,FALSE)</f>
        <v>Asphyxia a la naissance / APGAR bas / HIE</v>
      </c>
      <c r="FE165" s="4" t="str">
        <f>VLOOKUP(Table_Neonatal5[[#This Row],[DischargeLoc]],Table_DischargeLoc1[],2,FALSE)</f>
        <v>Sortie/maternite</v>
      </c>
      <c r="FF165" s="4" t="str">
        <f>VLOOKUP(Table_Neonatal5[[#This Row],[AdmissionTempLow]],Table_YesNo8[],2,FALSE)</f>
        <v>Non</v>
      </c>
      <c r="FG165" s="4" t="str">
        <f>VLOOKUP(Table_Neonatal5[[#This Row],[BirthWeightLow]],Table_YesNo8[],2,FALSE)</f>
        <v>Non</v>
      </c>
      <c r="FH165" s="4" t="str">
        <f>VLOOKUP(Table_Neonatal5[[#This Row],[GestationalAgeLow]],Table_YesNo8[],2,FALSE)</f>
        <v>Non</v>
      </c>
      <c r="FI165" s="4" t="str">
        <f>VLOOKUP(Table_Neonatal5[[#This Row],[MethRx]],Table_YesNo8[],2,FALSE)</f>
        <v>Non</v>
      </c>
      <c r="FJ165" s="4" t="str">
        <f>VLOOKUP(Table_Neonatal5[[#This Row],[OxygenTherapy]],Table_YesNo8[],2,FALSE)</f>
        <v>Oui</v>
      </c>
      <c r="FK165" s="4" t="str">
        <f>VLOOKUP(Table_Neonatal5[[#This Row],[OxygenMethod]],Table_OxygenMethod6[],2,FALSE)</f>
        <v>canule nasale/mask</v>
      </c>
      <c r="FL165" s="4" t="str">
        <f>VLOOKUP(Table_Neonatal5[[#This Row],[BloodSugarLow]],Table_YesNo8[],2,FALSE)</f>
        <v>Non</v>
      </c>
      <c r="FM165" s="4" t="str">
        <f>VLOOKUP(Table_Neonatal5[[#This Row],[AdmittedFirst48]],Table_YesNo8[],2,FALSE)</f>
        <v>Oui</v>
      </c>
      <c r="FN165" s="4" t="str">
        <f>VLOOKUP(Table_Neonatal5[[#This Row],[Remained2weeks]],Table_YesNo8[],2,FALSE)</f>
        <v>Oui</v>
      </c>
      <c r="FO165" s="4" t="str">
        <f>VLOOKUP(Table_Neonatal5[[#This Row],[Antibiotics]],Table_YesNo8[],2,FALSE)</f>
        <v>Oui</v>
      </c>
      <c r="FP165" s="4" t="str">
        <f>VLOOKUP(Table_Neonatal5[[#This Row],[BilirubinMeas]],Table_YesNo8[],2,FALSE)</f>
        <v>Non</v>
      </c>
      <c r="FQ165" s="4" t="str">
        <f>VLOOKUP(Table_Neonatal5[[#This Row],[Phototherapy]],Table_YesNo8[],2,FALSE)</f>
        <v>Non</v>
      </c>
      <c r="FR165" s="3">
        <f>DATE(2000+Table_Neonatal5[[#This Row],[AdmitYear]],Table_Neonatal5[[#This Row],[AdmitMonth]],Table_Neonatal5[[#This Row],[AdmitDay]])</f>
        <v>42783</v>
      </c>
    </row>
    <row r="166" spans="1:174" x14ac:dyDescent="0.25">
      <c r="A166" t="s">
        <v>400</v>
      </c>
      <c r="B166" s="1">
        <v>0.40625</v>
      </c>
      <c r="C166" t="s">
        <v>185</v>
      </c>
      <c r="D166">
        <v>2</v>
      </c>
      <c r="E166">
        <v>10</v>
      </c>
      <c r="F166">
        <v>16</v>
      </c>
      <c r="G166">
        <v>0</v>
      </c>
      <c r="H166">
        <v>3</v>
      </c>
      <c r="I166">
        <v>10</v>
      </c>
      <c r="J166">
        <v>16</v>
      </c>
      <c r="K166">
        <v>0</v>
      </c>
      <c r="L166">
        <v>1</v>
      </c>
      <c r="M166">
        <v>0</v>
      </c>
      <c r="N166">
        <v>2300</v>
      </c>
      <c r="O166">
        <v>0</v>
      </c>
      <c r="P166">
        <v>0</v>
      </c>
      <c r="R166">
        <v>0</v>
      </c>
      <c r="T166" s="2">
        <v>0.41666666666666669</v>
      </c>
      <c r="U166">
        <v>0</v>
      </c>
      <c r="V166">
        <v>1</v>
      </c>
      <c r="W166">
        <v>0</v>
      </c>
      <c r="X166">
        <v>3</v>
      </c>
      <c r="Y166">
        <v>0</v>
      </c>
      <c r="AB166">
        <v>0</v>
      </c>
      <c r="AD166">
        <v>10</v>
      </c>
      <c r="AE166">
        <v>10</v>
      </c>
      <c r="AF166">
        <v>16</v>
      </c>
      <c r="AG166">
        <v>0</v>
      </c>
      <c r="AH166">
        <v>8</v>
      </c>
      <c r="AI166">
        <v>0</v>
      </c>
      <c r="AJ166">
        <v>1</v>
      </c>
      <c r="AK166">
        <v>2600</v>
      </c>
      <c r="AL166">
        <v>0</v>
      </c>
      <c r="AM166">
        <v>17</v>
      </c>
      <c r="AN166" s="2">
        <v>0.41666666666666669</v>
      </c>
      <c r="AO166">
        <v>0</v>
      </c>
      <c r="AP166">
        <v>3</v>
      </c>
      <c r="AQ166">
        <v>10</v>
      </c>
      <c r="AR166">
        <v>16</v>
      </c>
      <c r="AS166">
        <v>0</v>
      </c>
      <c r="AT166">
        <v>1</v>
      </c>
      <c r="AU166" s="1">
        <v>0.54166666666666663</v>
      </c>
      <c r="AV166">
        <v>0</v>
      </c>
      <c r="AX166">
        <v>0</v>
      </c>
      <c r="AZ166">
        <v>0</v>
      </c>
      <c r="BA166">
        <v>0</v>
      </c>
      <c r="BF166">
        <v>0</v>
      </c>
      <c r="BG166" s="2"/>
      <c r="BH166">
        <v>0</v>
      </c>
      <c r="BL166">
        <v>0</v>
      </c>
      <c r="BM166" s="1"/>
      <c r="BN166">
        <v>0</v>
      </c>
      <c r="BP166" s="3"/>
      <c r="BQ166">
        <v>0</v>
      </c>
      <c r="BR166" s="3"/>
      <c r="BS166">
        <v>0</v>
      </c>
      <c r="BT166">
        <v>1</v>
      </c>
      <c r="BU166">
        <v>0</v>
      </c>
      <c r="DZ166">
        <v>1</v>
      </c>
      <c r="EA166">
        <v>3</v>
      </c>
      <c r="EB166">
        <v>10</v>
      </c>
      <c r="EC166">
        <v>16</v>
      </c>
      <c r="ED166">
        <v>0</v>
      </c>
      <c r="EE166">
        <v>345</v>
      </c>
      <c r="EF166">
        <v>2</v>
      </c>
      <c r="EG166">
        <v>6.9</v>
      </c>
      <c r="EH166">
        <v>1</v>
      </c>
      <c r="EM166">
        <v>1</v>
      </c>
      <c r="EO166">
        <v>1</v>
      </c>
      <c r="EP166">
        <v>4</v>
      </c>
      <c r="EQ166">
        <v>10</v>
      </c>
      <c r="ER166">
        <v>16</v>
      </c>
      <c r="ES166">
        <v>0</v>
      </c>
      <c r="ET166">
        <v>1</v>
      </c>
      <c r="EV166" t="s">
        <v>189</v>
      </c>
      <c r="EW166">
        <v>11</v>
      </c>
      <c r="EX166">
        <v>11</v>
      </c>
      <c r="EY166">
        <v>16</v>
      </c>
      <c r="EZ166" s="1">
        <v>0.41180555555555554</v>
      </c>
      <c r="FA166" t="str">
        <f>VLOOKUP(Table_Neonatal5[[#This Row],[Gender]],Table_Gender2[],2,FALSE)</f>
        <v>feminin</v>
      </c>
      <c r="FB166" t="e">
        <f>VLOOKUP(Table_Neonatal5[[#This Row],[PretermBy]],Table_PretermBy7[],2,FALSE)</f>
        <v>#N/A</v>
      </c>
      <c r="FC166" t="str">
        <f>VLOOKUP(Table_Neonatal5[[#This Row],[Diagnosis1]],Table_diagnosis[],2,FALSE)</f>
        <v>Infection neonatale / septicimie neonatale</v>
      </c>
      <c r="FD166" t="e">
        <f>VLOOKUP(Table_Neonatal5[[#This Row],[Diagnosis2]],Table_diagnosis[],2,FALSE)</f>
        <v>#N/A</v>
      </c>
      <c r="FE166" s="4" t="str">
        <f>VLOOKUP(Table_Neonatal5[[#This Row],[DischargeLoc]],Table_DischargeLoc1[],2,FALSE)</f>
        <v>Sortie/maternite</v>
      </c>
      <c r="FF166" s="4" t="str">
        <f>VLOOKUP(Table_Neonatal5[[#This Row],[AdmissionTempLow]],Table_YesNo8[],2,FALSE)</f>
        <v>Oui</v>
      </c>
      <c r="FG166" s="4" t="str">
        <f>VLOOKUP(Table_Neonatal5[[#This Row],[BirthWeightLow]],Table_YesNo8[],2,FALSE)</f>
        <v>Non</v>
      </c>
      <c r="FH166" s="4" t="str">
        <f>VLOOKUP(Table_Neonatal5[[#This Row],[GestationalAgeLow]],Table_YesNo8[],2,FALSE)</f>
        <v>Non</v>
      </c>
      <c r="FI166" s="4" t="str">
        <f>VLOOKUP(Table_Neonatal5[[#This Row],[MethRx]],Table_YesNo8[],2,FALSE)</f>
        <v>Non</v>
      </c>
      <c r="FJ166" s="4" t="str">
        <f>VLOOKUP(Table_Neonatal5[[#This Row],[OxygenTherapy]],Table_YesNo8[],2,FALSE)</f>
        <v>Non</v>
      </c>
      <c r="FK166" s="4" t="e">
        <f>VLOOKUP(Table_Neonatal5[[#This Row],[OxygenMethod]],Table_OxygenMethod6[],2,FALSE)</f>
        <v>#N/A</v>
      </c>
      <c r="FL166" s="4" t="str">
        <f>VLOOKUP(Table_Neonatal5[[#This Row],[BloodSugarLow]],Table_YesNo8[],2,FALSE)</f>
        <v>Non</v>
      </c>
      <c r="FM166" s="4" t="str">
        <f>VLOOKUP(Table_Neonatal5[[#This Row],[AdmittedFirst48]],Table_YesNo8[],2,FALSE)</f>
        <v>Oui</v>
      </c>
      <c r="FN166" s="4" t="str">
        <f>VLOOKUP(Table_Neonatal5[[#This Row],[Remained2weeks]],Table_YesNo8[],2,FALSE)</f>
        <v>Non</v>
      </c>
      <c r="FO166" s="4" t="str">
        <f>VLOOKUP(Table_Neonatal5[[#This Row],[Antibiotics]],Table_YesNo8[],2,FALSE)</f>
        <v>Oui</v>
      </c>
      <c r="FP166" s="4" t="str">
        <f>VLOOKUP(Table_Neonatal5[[#This Row],[BilirubinMeas]],Table_YesNo8[],2,FALSE)</f>
        <v>Oui</v>
      </c>
      <c r="FQ166" s="4" t="str">
        <f>VLOOKUP(Table_Neonatal5[[#This Row],[Phototherapy]],Table_YesNo8[],2,FALSE)</f>
        <v>Oui</v>
      </c>
      <c r="FR166" s="3">
        <f>DATE(2000+Table_Neonatal5[[#This Row],[AdmitYear]],Table_Neonatal5[[#This Row],[AdmitMonth]],Table_Neonatal5[[#This Row],[AdmitDay]])</f>
        <v>42646</v>
      </c>
    </row>
    <row r="167" spans="1:174" x14ac:dyDescent="0.25">
      <c r="A167" t="s">
        <v>401</v>
      </c>
      <c r="B167" s="1">
        <v>0.47291666666666665</v>
      </c>
      <c r="C167" t="s">
        <v>185</v>
      </c>
      <c r="D167">
        <v>27</v>
      </c>
      <c r="E167">
        <v>12</v>
      </c>
      <c r="F167">
        <v>16</v>
      </c>
      <c r="G167">
        <v>0</v>
      </c>
      <c r="H167">
        <v>27</v>
      </c>
      <c r="I167">
        <v>12</v>
      </c>
      <c r="J167">
        <v>16</v>
      </c>
      <c r="K167">
        <v>0</v>
      </c>
      <c r="L167">
        <v>0</v>
      </c>
      <c r="M167">
        <v>0</v>
      </c>
      <c r="N167">
        <v>2500</v>
      </c>
      <c r="O167">
        <v>0</v>
      </c>
      <c r="P167">
        <v>0</v>
      </c>
      <c r="R167">
        <v>0</v>
      </c>
      <c r="T167" s="2">
        <v>0.93055555555555558</v>
      </c>
      <c r="U167">
        <v>0</v>
      </c>
      <c r="V167">
        <v>0</v>
      </c>
      <c r="W167">
        <v>0</v>
      </c>
      <c r="X167">
        <v>4</v>
      </c>
      <c r="Y167">
        <v>0</v>
      </c>
      <c r="AB167">
        <v>1</v>
      </c>
      <c r="AD167">
        <v>5</v>
      </c>
      <c r="AE167">
        <v>1</v>
      </c>
      <c r="AF167">
        <v>17</v>
      </c>
      <c r="AG167">
        <v>0</v>
      </c>
      <c r="AH167">
        <v>9</v>
      </c>
      <c r="AI167">
        <v>0</v>
      </c>
      <c r="AJ167">
        <v>1</v>
      </c>
      <c r="AK167">
        <v>1900</v>
      </c>
      <c r="AL167">
        <v>0</v>
      </c>
      <c r="AM167">
        <v>18</v>
      </c>
      <c r="AN167" s="2">
        <v>0.93055555555555558</v>
      </c>
      <c r="AO167">
        <v>0</v>
      </c>
      <c r="AP167">
        <v>27</v>
      </c>
      <c r="AQ167">
        <v>12</v>
      </c>
      <c r="AR167">
        <v>16</v>
      </c>
      <c r="AS167">
        <v>0</v>
      </c>
      <c r="AT167">
        <v>0</v>
      </c>
      <c r="AU167" s="1"/>
      <c r="AV167">
        <v>0</v>
      </c>
      <c r="AX167">
        <v>0</v>
      </c>
      <c r="AZ167">
        <v>0</v>
      </c>
      <c r="BA167">
        <v>1</v>
      </c>
      <c r="BB167">
        <v>1</v>
      </c>
      <c r="BC167">
        <v>27</v>
      </c>
      <c r="BD167">
        <v>12</v>
      </c>
      <c r="BE167">
        <v>16</v>
      </c>
      <c r="BF167">
        <v>0</v>
      </c>
      <c r="BG167" s="2"/>
      <c r="BH167">
        <v>0</v>
      </c>
      <c r="BI167">
        <v>29</v>
      </c>
      <c r="BJ167">
        <v>12</v>
      </c>
      <c r="BK167">
        <v>16</v>
      </c>
      <c r="BL167">
        <v>0</v>
      </c>
      <c r="BM167" s="1"/>
      <c r="BN167">
        <v>0</v>
      </c>
      <c r="BO167">
        <v>0</v>
      </c>
      <c r="BP167" s="3"/>
      <c r="BQ167">
        <v>0</v>
      </c>
      <c r="BR167" s="3"/>
      <c r="BS167">
        <v>0</v>
      </c>
      <c r="BT167">
        <v>1</v>
      </c>
      <c r="BU167">
        <v>0</v>
      </c>
      <c r="DZ167">
        <v>1</v>
      </c>
      <c r="EA167">
        <v>27</v>
      </c>
      <c r="EB167">
        <v>12</v>
      </c>
      <c r="EC167">
        <v>16</v>
      </c>
      <c r="ED167">
        <v>0</v>
      </c>
      <c r="EE167">
        <v>102.5</v>
      </c>
      <c r="EF167">
        <v>2</v>
      </c>
      <c r="EG167">
        <v>6.15</v>
      </c>
      <c r="EH167">
        <v>1</v>
      </c>
      <c r="EM167">
        <v>0</v>
      </c>
      <c r="ES167">
        <v>0</v>
      </c>
      <c r="ET167">
        <v>1</v>
      </c>
      <c r="EV167" t="s">
        <v>189</v>
      </c>
      <c r="EW167">
        <v>2</v>
      </c>
      <c r="EX167">
        <v>2</v>
      </c>
      <c r="EY167">
        <v>17</v>
      </c>
      <c r="EZ167" s="1">
        <v>0.47708333333333336</v>
      </c>
      <c r="FA167" t="str">
        <f>VLOOKUP(Table_Neonatal5[[#This Row],[Gender]],Table_Gender2[],2,FALSE)</f>
        <v>masculin</v>
      </c>
      <c r="FB167" t="e">
        <f>VLOOKUP(Table_Neonatal5[[#This Row],[PretermBy]],Table_PretermBy7[],2,FALSE)</f>
        <v>#N/A</v>
      </c>
      <c r="FC167" t="str">
        <f>VLOOKUP(Table_Neonatal5[[#This Row],[Diagnosis1]],Table_diagnosis[],2,FALSE)</f>
        <v>Detresse respiratoire</v>
      </c>
      <c r="FD167" t="e">
        <f>VLOOKUP(Table_Neonatal5[[#This Row],[Diagnosis2]],Table_diagnosis[],2,FALSE)</f>
        <v>#N/A</v>
      </c>
      <c r="FE167" s="4" t="str">
        <f>VLOOKUP(Table_Neonatal5[[#This Row],[DischargeLoc]],Table_DischargeLoc1[],2,FALSE)</f>
        <v>Sortie/maternite</v>
      </c>
      <c r="FF167" s="4" t="str">
        <f>VLOOKUP(Table_Neonatal5[[#This Row],[AdmissionTempLow]],Table_YesNo8[],2,FALSE)</f>
        <v>Non</v>
      </c>
      <c r="FG167" s="4" t="str">
        <f>VLOOKUP(Table_Neonatal5[[#This Row],[BirthWeightLow]],Table_YesNo8[],2,FALSE)</f>
        <v>Non</v>
      </c>
      <c r="FH167" s="4" t="str">
        <f>VLOOKUP(Table_Neonatal5[[#This Row],[GestationalAgeLow]],Table_YesNo8[],2,FALSE)</f>
        <v>Non</v>
      </c>
      <c r="FI167" s="4" t="str">
        <f>VLOOKUP(Table_Neonatal5[[#This Row],[MethRx]],Table_YesNo8[],2,FALSE)</f>
        <v>Non</v>
      </c>
      <c r="FJ167" s="4" t="str">
        <f>VLOOKUP(Table_Neonatal5[[#This Row],[OxygenTherapy]],Table_YesNo8[],2,FALSE)</f>
        <v>Oui</v>
      </c>
      <c r="FK167" s="4" t="str">
        <f>VLOOKUP(Table_Neonatal5[[#This Row],[OxygenMethod]],Table_OxygenMethod6[],2,FALSE)</f>
        <v>canule nasale/mask</v>
      </c>
      <c r="FL167" s="4" t="str">
        <f>VLOOKUP(Table_Neonatal5[[#This Row],[BloodSugarLow]],Table_YesNo8[],2,FALSE)</f>
        <v>Non</v>
      </c>
      <c r="FM167" s="4" t="str">
        <f>VLOOKUP(Table_Neonatal5[[#This Row],[AdmittedFirst48]],Table_YesNo8[],2,FALSE)</f>
        <v>Oui</v>
      </c>
      <c r="FN167" s="4" t="str">
        <f>VLOOKUP(Table_Neonatal5[[#This Row],[Remained2weeks]],Table_YesNo8[],2,FALSE)</f>
        <v>Non</v>
      </c>
      <c r="FO167" s="4" t="str">
        <f>VLOOKUP(Table_Neonatal5[[#This Row],[Antibiotics]],Table_YesNo8[],2,FALSE)</f>
        <v>Oui</v>
      </c>
      <c r="FP167" s="4" t="str">
        <f>VLOOKUP(Table_Neonatal5[[#This Row],[BilirubinMeas]],Table_YesNo8[],2,FALSE)</f>
        <v>Non</v>
      </c>
      <c r="FQ167" s="4" t="str">
        <f>VLOOKUP(Table_Neonatal5[[#This Row],[Phototherapy]],Table_YesNo8[],2,FALSE)</f>
        <v>Oui</v>
      </c>
      <c r="FR167" s="3">
        <f>DATE(2000+Table_Neonatal5[[#This Row],[AdmitYear]],Table_Neonatal5[[#This Row],[AdmitMonth]],Table_Neonatal5[[#This Row],[AdmitDay]])</f>
        <v>42731</v>
      </c>
    </row>
    <row r="168" spans="1:174" x14ac:dyDescent="0.25">
      <c r="A168" t="s">
        <v>402</v>
      </c>
      <c r="B168" s="1">
        <v>0.38472222222222224</v>
      </c>
      <c r="C168" t="s">
        <v>185</v>
      </c>
      <c r="D168">
        <v>18</v>
      </c>
      <c r="E168">
        <v>11</v>
      </c>
      <c r="F168">
        <v>16</v>
      </c>
      <c r="G168">
        <v>0</v>
      </c>
      <c r="H168">
        <v>21</v>
      </c>
      <c r="I168">
        <v>11</v>
      </c>
      <c r="J168">
        <v>16</v>
      </c>
      <c r="K168">
        <v>0</v>
      </c>
      <c r="L168">
        <v>0</v>
      </c>
      <c r="M168">
        <v>0</v>
      </c>
      <c r="N168">
        <v>3250</v>
      </c>
      <c r="O168">
        <v>0</v>
      </c>
      <c r="P168">
        <v>0</v>
      </c>
      <c r="R168">
        <v>0</v>
      </c>
      <c r="T168" s="2">
        <v>0.47916666666666669</v>
      </c>
      <c r="U168">
        <v>0</v>
      </c>
      <c r="V168">
        <v>3</v>
      </c>
      <c r="W168">
        <v>0</v>
      </c>
      <c r="X168">
        <v>3</v>
      </c>
      <c r="Y168">
        <v>0</v>
      </c>
      <c r="AA168">
        <v>12</v>
      </c>
      <c r="AB168">
        <v>0</v>
      </c>
      <c r="AC168" t="s">
        <v>403</v>
      </c>
      <c r="AD168">
        <v>25</v>
      </c>
      <c r="AE168">
        <v>11</v>
      </c>
      <c r="AF168">
        <v>16</v>
      </c>
      <c r="AG168">
        <v>0</v>
      </c>
      <c r="AH168">
        <v>6</v>
      </c>
      <c r="AI168">
        <v>0</v>
      </c>
      <c r="AJ168">
        <v>1</v>
      </c>
      <c r="AK168">
        <v>3400</v>
      </c>
      <c r="AL168">
        <v>0</v>
      </c>
      <c r="AM168">
        <v>16</v>
      </c>
      <c r="AN168" s="2">
        <v>0.47916666666666669</v>
      </c>
      <c r="AO168">
        <v>0</v>
      </c>
      <c r="AP168">
        <v>21</v>
      </c>
      <c r="AQ168">
        <v>11</v>
      </c>
      <c r="AR168">
        <v>16</v>
      </c>
      <c r="AS168">
        <v>0</v>
      </c>
      <c r="AT168">
        <v>0</v>
      </c>
      <c r="AU168" s="1"/>
      <c r="AV168">
        <v>0</v>
      </c>
      <c r="AX168">
        <v>0</v>
      </c>
      <c r="AZ168">
        <v>0</v>
      </c>
      <c r="BA168">
        <v>0</v>
      </c>
      <c r="BF168">
        <v>0</v>
      </c>
      <c r="BG168" s="2"/>
      <c r="BH168">
        <v>0</v>
      </c>
      <c r="BL168">
        <v>0</v>
      </c>
      <c r="BM168" s="1"/>
      <c r="BN168">
        <v>0</v>
      </c>
      <c r="BP168" s="3"/>
      <c r="BQ168">
        <v>0</v>
      </c>
      <c r="BR168" s="3"/>
      <c r="BS168">
        <v>0</v>
      </c>
      <c r="BT168">
        <v>0</v>
      </c>
      <c r="BU168">
        <v>0</v>
      </c>
      <c r="DZ168">
        <v>0</v>
      </c>
      <c r="ED168">
        <v>0</v>
      </c>
      <c r="EM168">
        <v>0</v>
      </c>
      <c r="ES168">
        <v>0</v>
      </c>
      <c r="ET168">
        <v>1</v>
      </c>
      <c r="EV168" t="s">
        <v>189</v>
      </c>
      <c r="EW168">
        <v>12</v>
      </c>
      <c r="EX168">
        <v>12</v>
      </c>
      <c r="EY168">
        <v>16</v>
      </c>
      <c r="EZ168" s="1">
        <v>0.38819444444444445</v>
      </c>
      <c r="FA168" t="str">
        <f>VLOOKUP(Table_Neonatal5[[#This Row],[Gender]],Table_Gender2[],2,FALSE)</f>
        <v>masculin</v>
      </c>
      <c r="FB168" t="e">
        <f>VLOOKUP(Table_Neonatal5[[#This Row],[PretermBy]],Table_PretermBy7[],2,FALSE)</f>
        <v>#N/A</v>
      </c>
      <c r="FC168" t="str">
        <f>VLOOKUP(Table_Neonatal5[[#This Row],[Diagnosis1]],Table_diagnosis[],2,FALSE)</f>
        <v>Infection neonatale / septicimie neonatale</v>
      </c>
      <c r="FD168" t="str">
        <f>VLOOKUP(Table_Neonatal5[[#This Row],[Diagnosis2]],Table_diagnosis[],2,FALSE)</f>
        <v>Autre diagnostic</v>
      </c>
      <c r="FE168" s="4" t="str">
        <f>VLOOKUP(Table_Neonatal5[[#This Row],[DischargeLoc]],Table_DischargeLoc1[],2,FALSE)</f>
        <v>Sortie/maternite</v>
      </c>
      <c r="FF168" s="4" t="str">
        <f>VLOOKUP(Table_Neonatal5[[#This Row],[AdmissionTempLow]],Table_YesNo8[],2,FALSE)</f>
        <v>Non</v>
      </c>
      <c r="FG168" s="4" t="str">
        <f>VLOOKUP(Table_Neonatal5[[#This Row],[BirthWeightLow]],Table_YesNo8[],2,FALSE)</f>
        <v>Non</v>
      </c>
      <c r="FH168" s="4" t="str">
        <f>VLOOKUP(Table_Neonatal5[[#This Row],[GestationalAgeLow]],Table_YesNo8[],2,FALSE)</f>
        <v>Non</v>
      </c>
      <c r="FI168" s="4" t="str">
        <f>VLOOKUP(Table_Neonatal5[[#This Row],[MethRx]],Table_YesNo8[],2,FALSE)</f>
        <v>Non</v>
      </c>
      <c r="FJ168" s="4" t="str">
        <f>VLOOKUP(Table_Neonatal5[[#This Row],[OxygenTherapy]],Table_YesNo8[],2,FALSE)</f>
        <v>Non</v>
      </c>
      <c r="FK168" s="4" t="e">
        <f>VLOOKUP(Table_Neonatal5[[#This Row],[OxygenMethod]],Table_OxygenMethod6[],2,FALSE)</f>
        <v>#N/A</v>
      </c>
      <c r="FL168" s="4" t="str">
        <f>VLOOKUP(Table_Neonatal5[[#This Row],[BloodSugarLow]],Table_YesNo8[],2,FALSE)</f>
        <v>Non</v>
      </c>
      <c r="FM168" s="4" t="str">
        <f>VLOOKUP(Table_Neonatal5[[#This Row],[AdmittedFirst48]],Table_YesNo8[],2,FALSE)</f>
        <v>Non</v>
      </c>
      <c r="FN168" s="4" t="str">
        <f>VLOOKUP(Table_Neonatal5[[#This Row],[Remained2weeks]],Table_YesNo8[],2,FALSE)</f>
        <v>Non</v>
      </c>
      <c r="FO168" s="4" t="str">
        <f>VLOOKUP(Table_Neonatal5[[#This Row],[Antibiotics]],Table_YesNo8[],2,FALSE)</f>
        <v>Non</v>
      </c>
      <c r="FP168" s="4" t="str">
        <f>VLOOKUP(Table_Neonatal5[[#This Row],[BilirubinMeas]],Table_YesNo8[],2,FALSE)</f>
        <v>Non</v>
      </c>
      <c r="FQ168" s="4" t="str">
        <f>VLOOKUP(Table_Neonatal5[[#This Row],[Phototherapy]],Table_YesNo8[],2,FALSE)</f>
        <v>Oui</v>
      </c>
      <c r="FR168" s="3">
        <f>DATE(2000+Table_Neonatal5[[#This Row],[AdmitYear]],Table_Neonatal5[[#This Row],[AdmitMonth]],Table_Neonatal5[[#This Row],[AdmitDay]])</f>
        <v>42695</v>
      </c>
    </row>
    <row r="169" spans="1:174" x14ac:dyDescent="0.25">
      <c r="A169" t="s">
        <v>404</v>
      </c>
      <c r="B169" s="1">
        <v>0.36041666666666666</v>
      </c>
      <c r="C169" t="s">
        <v>185</v>
      </c>
      <c r="D169">
        <v>20</v>
      </c>
      <c r="E169">
        <v>3</v>
      </c>
      <c r="F169">
        <v>17</v>
      </c>
      <c r="G169">
        <v>0</v>
      </c>
      <c r="H169">
        <v>20</v>
      </c>
      <c r="I169">
        <v>3</v>
      </c>
      <c r="J169">
        <v>17</v>
      </c>
      <c r="K169">
        <v>0</v>
      </c>
      <c r="L169">
        <v>0</v>
      </c>
      <c r="M169">
        <v>0</v>
      </c>
      <c r="N169">
        <v>4100</v>
      </c>
      <c r="O169">
        <v>0</v>
      </c>
      <c r="P169">
        <v>0</v>
      </c>
      <c r="R169">
        <v>0</v>
      </c>
      <c r="T169" s="2">
        <v>0.73611111111111116</v>
      </c>
      <c r="U169">
        <v>0</v>
      </c>
      <c r="V169">
        <v>0</v>
      </c>
      <c r="W169">
        <v>0</v>
      </c>
      <c r="X169">
        <v>12</v>
      </c>
      <c r="Y169">
        <v>0</v>
      </c>
      <c r="Z169" t="s">
        <v>405</v>
      </c>
      <c r="AA169">
        <v>3</v>
      </c>
      <c r="AB169">
        <v>0</v>
      </c>
      <c r="AD169">
        <v>22</v>
      </c>
      <c r="AE169">
        <v>3</v>
      </c>
      <c r="AF169">
        <v>17</v>
      </c>
      <c r="AG169">
        <v>0</v>
      </c>
      <c r="AH169">
        <v>2</v>
      </c>
      <c r="AI169">
        <v>0</v>
      </c>
      <c r="AJ169">
        <v>1</v>
      </c>
      <c r="AK169">
        <v>3700</v>
      </c>
      <c r="AL169">
        <v>0</v>
      </c>
      <c r="AM169">
        <v>14</v>
      </c>
      <c r="AN169" s="2">
        <v>0.75</v>
      </c>
      <c r="AO169">
        <v>0</v>
      </c>
      <c r="AP169">
        <v>20</v>
      </c>
      <c r="AQ169">
        <v>3</v>
      </c>
      <c r="AR169">
        <v>17</v>
      </c>
      <c r="AS169">
        <v>0</v>
      </c>
      <c r="AT169">
        <v>0</v>
      </c>
      <c r="AU169" s="1"/>
      <c r="AV169">
        <v>0</v>
      </c>
      <c r="AX169">
        <v>0</v>
      </c>
      <c r="AZ169">
        <v>0</v>
      </c>
      <c r="BA169">
        <v>0</v>
      </c>
      <c r="BF169">
        <v>0</v>
      </c>
      <c r="BG169" s="2"/>
      <c r="BH169">
        <v>0</v>
      </c>
      <c r="BL169">
        <v>0</v>
      </c>
      <c r="BM169" s="1"/>
      <c r="BN169">
        <v>0</v>
      </c>
      <c r="BO169">
        <v>0</v>
      </c>
      <c r="BP169" s="3"/>
      <c r="BQ169">
        <v>0</v>
      </c>
      <c r="BR169" s="3"/>
      <c r="BS169">
        <v>0</v>
      </c>
      <c r="BT169">
        <v>1</v>
      </c>
      <c r="BU169">
        <v>0</v>
      </c>
      <c r="DZ169">
        <v>1</v>
      </c>
      <c r="EA169">
        <v>20</v>
      </c>
      <c r="EB169">
        <v>3</v>
      </c>
      <c r="EC169">
        <v>17</v>
      </c>
      <c r="ED169">
        <v>0</v>
      </c>
      <c r="EE169">
        <v>205</v>
      </c>
      <c r="EF169">
        <v>2</v>
      </c>
      <c r="EG169">
        <v>20</v>
      </c>
      <c r="EH169">
        <v>1</v>
      </c>
      <c r="EM169">
        <v>0</v>
      </c>
      <c r="ES169">
        <v>0</v>
      </c>
      <c r="ET169">
        <v>0</v>
      </c>
      <c r="EV169" t="s">
        <v>186</v>
      </c>
      <c r="EW169">
        <v>4</v>
      </c>
      <c r="EX169">
        <v>4</v>
      </c>
      <c r="EY169">
        <v>17</v>
      </c>
      <c r="EZ169" s="1">
        <v>0.36458333333333331</v>
      </c>
      <c r="FA169" t="str">
        <f>VLOOKUP(Table_Neonatal5[[#This Row],[Gender]],Table_Gender2[],2,FALSE)</f>
        <v>masculin</v>
      </c>
      <c r="FB169" t="e">
        <f>VLOOKUP(Table_Neonatal5[[#This Row],[PretermBy]],Table_PretermBy7[],2,FALSE)</f>
        <v>#N/A</v>
      </c>
      <c r="FC169" t="str">
        <f>VLOOKUP(Table_Neonatal5[[#This Row],[Diagnosis1]],Table_diagnosis[],2,FALSE)</f>
        <v>Autre diagnostic</v>
      </c>
      <c r="FD169" t="str">
        <f>VLOOKUP(Table_Neonatal5[[#This Row],[Diagnosis2]],Table_diagnosis[],2,FALSE)</f>
        <v>Infection neonatale / septicimie neonatale</v>
      </c>
      <c r="FE169" s="4" t="str">
        <f>VLOOKUP(Table_Neonatal5[[#This Row],[DischargeLoc]],Table_DischargeLoc1[],2,FALSE)</f>
        <v>Sortie/maternite</v>
      </c>
      <c r="FF169" s="4" t="str">
        <f>VLOOKUP(Table_Neonatal5[[#This Row],[AdmissionTempLow]],Table_YesNo8[],2,FALSE)</f>
        <v>Non</v>
      </c>
      <c r="FG169" s="4" t="str">
        <f>VLOOKUP(Table_Neonatal5[[#This Row],[BirthWeightLow]],Table_YesNo8[],2,FALSE)</f>
        <v>Non</v>
      </c>
      <c r="FH169" s="4" t="str">
        <f>VLOOKUP(Table_Neonatal5[[#This Row],[GestationalAgeLow]],Table_YesNo8[],2,FALSE)</f>
        <v>Non</v>
      </c>
      <c r="FI169" s="4" t="str">
        <f>VLOOKUP(Table_Neonatal5[[#This Row],[MethRx]],Table_YesNo8[],2,FALSE)</f>
        <v>Non</v>
      </c>
      <c r="FJ169" s="4" t="str">
        <f>VLOOKUP(Table_Neonatal5[[#This Row],[OxygenTherapy]],Table_YesNo8[],2,FALSE)</f>
        <v>Non</v>
      </c>
      <c r="FK169" s="4" t="e">
        <f>VLOOKUP(Table_Neonatal5[[#This Row],[OxygenMethod]],Table_OxygenMethod6[],2,FALSE)</f>
        <v>#N/A</v>
      </c>
      <c r="FL169" s="4" t="str">
        <f>VLOOKUP(Table_Neonatal5[[#This Row],[BloodSugarLow]],Table_YesNo8[],2,FALSE)</f>
        <v>Non</v>
      </c>
      <c r="FM169" s="4" t="str">
        <f>VLOOKUP(Table_Neonatal5[[#This Row],[AdmittedFirst48]],Table_YesNo8[],2,FALSE)</f>
        <v>Oui</v>
      </c>
      <c r="FN169" s="4" t="str">
        <f>VLOOKUP(Table_Neonatal5[[#This Row],[Remained2weeks]],Table_YesNo8[],2,FALSE)</f>
        <v>Non</v>
      </c>
      <c r="FO169" s="4" t="str">
        <f>VLOOKUP(Table_Neonatal5[[#This Row],[Antibiotics]],Table_YesNo8[],2,FALSE)</f>
        <v>Oui</v>
      </c>
      <c r="FP169" s="4" t="str">
        <f>VLOOKUP(Table_Neonatal5[[#This Row],[BilirubinMeas]],Table_YesNo8[],2,FALSE)</f>
        <v>Non</v>
      </c>
      <c r="FQ169" s="4" t="str">
        <f>VLOOKUP(Table_Neonatal5[[#This Row],[Phototherapy]],Table_YesNo8[],2,FALSE)</f>
        <v>Non</v>
      </c>
      <c r="FR169" s="3">
        <f>DATE(2000+Table_Neonatal5[[#This Row],[AdmitYear]],Table_Neonatal5[[#This Row],[AdmitMonth]],Table_Neonatal5[[#This Row],[AdmitDay]])</f>
        <v>42814</v>
      </c>
    </row>
    <row r="170" spans="1:174" x14ac:dyDescent="0.25">
      <c r="A170" t="s">
        <v>406</v>
      </c>
      <c r="B170" s="1">
        <v>0.51180555555555551</v>
      </c>
      <c r="C170" t="s">
        <v>185</v>
      </c>
      <c r="D170">
        <v>28</v>
      </c>
      <c r="E170">
        <v>12</v>
      </c>
      <c r="F170">
        <v>16</v>
      </c>
      <c r="G170">
        <v>0</v>
      </c>
      <c r="H170">
        <v>28</v>
      </c>
      <c r="I170">
        <v>12</v>
      </c>
      <c r="J170">
        <v>16</v>
      </c>
      <c r="K170">
        <v>0</v>
      </c>
      <c r="L170">
        <v>0</v>
      </c>
      <c r="M170">
        <v>0</v>
      </c>
      <c r="N170">
        <v>2700</v>
      </c>
      <c r="O170">
        <v>0</v>
      </c>
      <c r="P170">
        <v>0</v>
      </c>
      <c r="R170">
        <v>0</v>
      </c>
      <c r="T170" s="2">
        <v>0.47499999999999998</v>
      </c>
      <c r="U170">
        <v>0</v>
      </c>
      <c r="V170">
        <v>0</v>
      </c>
      <c r="W170">
        <v>0</v>
      </c>
      <c r="X170">
        <v>12</v>
      </c>
      <c r="Y170">
        <v>0</v>
      </c>
      <c r="Z170" t="s">
        <v>407</v>
      </c>
      <c r="AA170">
        <v>12</v>
      </c>
      <c r="AB170">
        <v>0</v>
      </c>
      <c r="AC170" t="s">
        <v>322</v>
      </c>
      <c r="AD170">
        <v>4</v>
      </c>
      <c r="AE170">
        <v>1</v>
      </c>
      <c r="AF170">
        <v>17</v>
      </c>
      <c r="AG170">
        <v>0</v>
      </c>
      <c r="AH170">
        <v>7</v>
      </c>
      <c r="AI170">
        <v>0</v>
      </c>
      <c r="AJ170">
        <v>1</v>
      </c>
      <c r="AK170">
        <v>2700</v>
      </c>
      <c r="AL170">
        <v>0</v>
      </c>
      <c r="AM170">
        <v>16</v>
      </c>
      <c r="AN170" s="2">
        <v>0.47499999999999998</v>
      </c>
      <c r="AO170">
        <v>0</v>
      </c>
      <c r="AP170">
        <v>28</v>
      </c>
      <c r="AQ170">
        <v>12</v>
      </c>
      <c r="AR170">
        <v>16</v>
      </c>
      <c r="AS170">
        <v>0</v>
      </c>
      <c r="AT170">
        <v>0</v>
      </c>
      <c r="AU170" s="1"/>
      <c r="AV170">
        <v>0</v>
      </c>
      <c r="AX170">
        <v>0</v>
      </c>
      <c r="AZ170">
        <v>0</v>
      </c>
      <c r="BA170">
        <v>0</v>
      </c>
      <c r="BF170">
        <v>0</v>
      </c>
      <c r="BG170" s="2"/>
      <c r="BH170">
        <v>0</v>
      </c>
      <c r="BL170">
        <v>0</v>
      </c>
      <c r="BM170" s="1"/>
      <c r="BN170">
        <v>0</v>
      </c>
      <c r="BO170">
        <v>0</v>
      </c>
      <c r="BP170" s="3"/>
      <c r="BQ170">
        <v>0</v>
      </c>
      <c r="BR170" s="3"/>
      <c r="BS170">
        <v>0</v>
      </c>
      <c r="BT170">
        <v>1</v>
      </c>
      <c r="BU170">
        <v>0</v>
      </c>
      <c r="DZ170">
        <v>1</v>
      </c>
      <c r="EA170">
        <v>28</v>
      </c>
      <c r="EB170">
        <v>12</v>
      </c>
      <c r="EC170">
        <v>16</v>
      </c>
      <c r="ED170">
        <v>0</v>
      </c>
      <c r="EE170">
        <v>135</v>
      </c>
      <c r="EF170">
        <v>2</v>
      </c>
      <c r="EG170">
        <v>13.5</v>
      </c>
      <c r="EH170">
        <v>1</v>
      </c>
      <c r="EM170">
        <v>0</v>
      </c>
      <c r="ES170">
        <v>0</v>
      </c>
      <c r="ET170">
        <v>0</v>
      </c>
      <c r="EV170" t="s">
        <v>189</v>
      </c>
      <c r="EW170">
        <v>2</v>
      </c>
      <c r="EX170">
        <v>2</v>
      </c>
      <c r="EY170">
        <v>17</v>
      </c>
      <c r="EZ170" s="1">
        <v>0.51597222222222228</v>
      </c>
      <c r="FA170" t="str">
        <f>VLOOKUP(Table_Neonatal5[[#This Row],[Gender]],Table_Gender2[],2,FALSE)</f>
        <v>masculin</v>
      </c>
      <c r="FB170" t="e">
        <f>VLOOKUP(Table_Neonatal5[[#This Row],[PretermBy]],Table_PretermBy7[],2,FALSE)</f>
        <v>#N/A</v>
      </c>
      <c r="FC170" t="str">
        <f>VLOOKUP(Table_Neonatal5[[#This Row],[Diagnosis1]],Table_diagnosis[],2,FALSE)</f>
        <v>Autre diagnostic</v>
      </c>
      <c r="FD170" t="str">
        <f>VLOOKUP(Table_Neonatal5[[#This Row],[Diagnosis2]],Table_diagnosis[],2,FALSE)</f>
        <v>Autre diagnostic</v>
      </c>
      <c r="FE170" s="4" t="str">
        <f>VLOOKUP(Table_Neonatal5[[#This Row],[DischargeLoc]],Table_DischargeLoc1[],2,FALSE)</f>
        <v>Sortie/maternite</v>
      </c>
      <c r="FF170" s="4" t="str">
        <f>VLOOKUP(Table_Neonatal5[[#This Row],[AdmissionTempLow]],Table_YesNo8[],2,FALSE)</f>
        <v>Non</v>
      </c>
      <c r="FG170" s="4" t="str">
        <f>VLOOKUP(Table_Neonatal5[[#This Row],[BirthWeightLow]],Table_YesNo8[],2,FALSE)</f>
        <v>Non</v>
      </c>
      <c r="FH170" s="4" t="str">
        <f>VLOOKUP(Table_Neonatal5[[#This Row],[GestationalAgeLow]],Table_YesNo8[],2,FALSE)</f>
        <v>Non</v>
      </c>
      <c r="FI170" s="4" t="str">
        <f>VLOOKUP(Table_Neonatal5[[#This Row],[MethRx]],Table_YesNo8[],2,FALSE)</f>
        <v>Non</v>
      </c>
      <c r="FJ170" s="4" t="str">
        <f>VLOOKUP(Table_Neonatal5[[#This Row],[OxygenTherapy]],Table_YesNo8[],2,FALSE)</f>
        <v>Non</v>
      </c>
      <c r="FK170" s="4" t="e">
        <f>VLOOKUP(Table_Neonatal5[[#This Row],[OxygenMethod]],Table_OxygenMethod6[],2,FALSE)</f>
        <v>#N/A</v>
      </c>
      <c r="FL170" s="4" t="str">
        <f>VLOOKUP(Table_Neonatal5[[#This Row],[BloodSugarLow]],Table_YesNo8[],2,FALSE)</f>
        <v>Non</v>
      </c>
      <c r="FM170" s="4" t="str">
        <f>VLOOKUP(Table_Neonatal5[[#This Row],[AdmittedFirst48]],Table_YesNo8[],2,FALSE)</f>
        <v>Oui</v>
      </c>
      <c r="FN170" s="4" t="str">
        <f>VLOOKUP(Table_Neonatal5[[#This Row],[Remained2weeks]],Table_YesNo8[],2,FALSE)</f>
        <v>Non</v>
      </c>
      <c r="FO170" s="4" t="str">
        <f>VLOOKUP(Table_Neonatal5[[#This Row],[Antibiotics]],Table_YesNo8[],2,FALSE)</f>
        <v>Oui</v>
      </c>
      <c r="FP170" s="4" t="str">
        <f>VLOOKUP(Table_Neonatal5[[#This Row],[BilirubinMeas]],Table_YesNo8[],2,FALSE)</f>
        <v>Non</v>
      </c>
      <c r="FQ170" s="4" t="str">
        <f>VLOOKUP(Table_Neonatal5[[#This Row],[Phototherapy]],Table_YesNo8[],2,FALSE)</f>
        <v>Non</v>
      </c>
      <c r="FR170" s="3">
        <f>DATE(2000+Table_Neonatal5[[#This Row],[AdmitYear]],Table_Neonatal5[[#This Row],[AdmitMonth]],Table_Neonatal5[[#This Row],[AdmitDay]])</f>
        <v>42732</v>
      </c>
    </row>
    <row r="171" spans="1:174" x14ac:dyDescent="0.25">
      <c r="A171" t="s">
        <v>408</v>
      </c>
      <c r="B171" s="1">
        <v>0.46388888888888891</v>
      </c>
      <c r="C171" t="s">
        <v>185</v>
      </c>
      <c r="D171">
        <v>19</v>
      </c>
      <c r="E171">
        <v>1</v>
      </c>
      <c r="F171">
        <v>17</v>
      </c>
      <c r="G171">
        <v>0</v>
      </c>
      <c r="H171">
        <v>10</v>
      </c>
      <c r="I171">
        <v>2</v>
      </c>
      <c r="J171">
        <v>17</v>
      </c>
      <c r="K171">
        <v>0</v>
      </c>
      <c r="L171">
        <v>0</v>
      </c>
      <c r="M171">
        <v>0</v>
      </c>
      <c r="N171">
        <v>3300</v>
      </c>
      <c r="O171">
        <v>0</v>
      </c>
      <c r="P171">
        <v>0</v>
      </c>
      <c r="R171">
        <v>0</v>
      </c>
      <c r="T171" s="2">
        <v>0.96319444444444446</v>
      </c>
      <c r="U171">
        <v>0</v>
      </c>
      <c r="V171">
        <v>22</v>
      </c>
      <c r="W171">
        <v>0</v>
      </c>
      <c r="X171">
        <v>3</v>
      </c>
      <c r="Y171">
        <v>0</v>
      </c>
      <c r="AA171">
        <v>12</v>
      </c>
      <c r="AB171">
        <v>0</v>
      </c>
      <c r="AC171" t="s">
        <v>229</v>
      </c>
      <c r="AD171">
        <v>20</v>
      </c>
      <c r="AE171">
        <v>2</v>
      </c>
      <c r="AF171">
        <v>17</v>
      </c>
      <c r="AG171">
        <v>0</v>
      </c>
      <c r="AH171">
        <v>32</v>
      </c>
      <c r="AI171">
        <v>0</v>
      </c>
      <c r="AJ171">
        <v>1</v>
      </c>
      <c r="AK171">
        <v>4500</v>
      </c>
      <c r="AL171">
        <v>0</v>
      </c>
      <c r="AM171">
        <v>17</v>
      </c>
      <c r="AN171" s="2">
        <v>0.96319444444444446</v>
      </c>
      <c r="AO171">
        <v>0</v>
      </c>
      <c r="AP171">
        <v>10</v>
      </c>
      <c r="AQ171">
        <v>2</v>
      </c>
      <c r="AR171">
        <v>17</v>
      </c>
      <c r="AS171">
        <v>0</v>
      </c>
      <c r="AT171">
        <v>0</v>
      </c>
      <c r="AU171" s="1"/>
      <c r="AV171">
        <v>0</v>
      </c>
      <c r="AX171">
        <v>0</v>
      </c>
      <c r="AZ171">
        <v>0</v>
      </c>
      <c r="BA171">
        <v>1</v>
      </c>
      <c r="BB171">
        <v>1</v>
      </c>
      <c r="BC171">
        <v>10</v>
      </c>
      <c r="BD171">
        <v>2</v>
      </c>
      <c r="BE171">
        <v>17</v>
      </c>
      <c r="BF171">
        <v>0</v>
      </c>
      <c r="BG171" s="2">
        <v>0.96319444444444446</v>
      </c>
      <c r="BH171">
        <v>0</v>
      </c>
      <c r="BI171">
        <v>12</v>
      </c>
      <c r="BJ171">
        <v>2</v>
      </c>
      <c r="BK171">
        <v>17</v>
      </c>
      <c r="BL171">
        <v>0</v>
      </c>
      <c r="BM171" s="1">
        <v>0.5</v>
      </c>
      <c r="BN171">
        <v>0</v>
      </c>
      <c r="BO171">
        <v>0</v>
      </c>
      <c r="BP171" s="3"/>
      <c r="BQ171">
        <v>0</v>
      </c>
      <c r="BR171" s="3"/>
      <c r="BS171">
        <v>0</v>
      </c>
      <c r="BT171">
        <v>0</v>
      </c>
      <c r="BU171">
        <v>0</v>
      </c>
      <c r="DZ171">
        <v>1</v>
      </c>
      <c r="EA171">
        <v>9</v>
      </c>
      <c r="EB171">
        <v>2</v>
      </c>
      <c r="EC171">
        <v>17</v>
      </c>
      <c r="ED171">
        <v>0</v>
      </c>
      <c r="EE171">
        <v>187</v>
      </c>
      <c r="EF171">
        <v>2</v>
      </c>
      <c r="EG171">
        <v>18</v>
      </c>
      <c r="EH171">
        <v>1</v>
      </c>
      <c r="EM171">
        <v>0</v>
      </c>
      <c r="ES171">
        <v>0</v>
      </c>
      <c r="ET171">
        <v>0</v>
      </c>
      <c r="EV171" t="s">
        <v>189</v>
      </c>
      <c r="EW171">
        <v>27</v>
      </c>
      <c r="EX171">
        <v>3</v>
      </c>
      <c r="EY171">
        <v>17</v>
      </c>
      <c r="EZ171" s="1">
        <v>0.46944444444444444</v>
      </c>
      <c r="FA171" t="str">
        <f>VLOOKUP(Table_Neonatal5[[#This Row],[Gender]],Table_Gender2[],2,FALSE)</f>
        <v>masculin</v>
      </c>
      <c r="FB171" t="e">
        <f>VLOOKUP(Table_Neonatal5[[#This Row],[PretermBy]],Table_PretermBy7[],2,FALSE)</f>
        <v>#N/A</v>
      </c>
      <c r="FC171" t="str">
        <f>VLOOKUP(Table_Neonatal5[[#This Row],[Diagnosis1]],Table_diagnosis[],2,FALSE)</f>
        <v>Infection neonatale / septicimie neonatale</v>
      </c>
      <c r="FD171" t="str">
        <f>VLOOKUP(Table_Neonatal5[[#This Row],[Diagnosis2]],Table_diagnosis[],2,FALSE)</f>
        <v>Autre diagnostic</v>
      </c>
      <c r="FE171" s="4" t="str">
        <f>VLOOKUP(Table_Neonatal5[[#This Row],[DischargeLoc]],Table_DischargeLoc1[],2,FALSE)</f>
        <v>Sortie/maternite</v>
      </c>
      <c r="FF171" s="4" t="str">
        <f>VLOOKUP(Table_Neonatal5[[#This Row],[AdmissionTempLow]],Table_YesNo8[],2,FALSE)</f>
        <v>Non</v>
      </c>
      <c r="FG171" s="4" t="str">
        <f>VLOOKUP(Table_Neonatal5[[#This Row],[BirthWeightLow]],Table_YesNo8[],2,FALSE)</f>
        <v>Non</v>
      </c>
      <c r="FH171" s="4" t="str">
        <f>VLOOKUP(Table_Neonatal5[[#This Row],[GestationalAgeLow]],Table_YesNo8[],2,FALSE)</f>
        <v>Non</v>
      </c>
      <c r="FI171" s="4" t="str">
        <f>VLOOKUP(Table_Neonatal5[[#This Row],[MethRx]],Table_YesNo8[],2,FALSE)</f>
        <v>Non</v>
      </c>
      <c r="FJ171" s="4" t="str">
        <f>VLOOKUP(Table_Neonatal5[[#This Row],[OxygenTherapy]],Table_YesNo8[],2,FALSE)</f>
        <v>Oui</v>
      </c>
      <c r="FK171" s="4" t="str">
        <f>VLOOKUP(Table_Neonatal5[[#This Row],[OxygenMethod]],Table_OxygenMethod6[],2,FALSE)</f>
        <v>canule nasale/mask</v>
      </c>
      <c r="FL171" s="4" t="str">
        <f>VLOOKUP(Table_Neonatal5[[#This Row],[BloodSugarLow]],Table_YesNo8[],2,FALSE)</f>
        <v>Non</v>
      </c>
      <c r="FM171" s="4" t="str">
        <f>VLOOKUP(Table_Neonatal5[[#This Row],[AdmittedFirst48]],Table_YesNo8[],2,FALSE)</f>
        <v>Non</v>
      </c>
      <c r="FN171" s="4" t="str">
        <f>VLOOKUP(Table_Neonatal5[[#This Row],[Remained2weeks]],Table_YesNo8[],2,FALSE)</f>
        <v>Non</v>
      </c>
      <c r="FO171" s="4" t="str">
        <f>VLOOKUP(Table_Neonatal5[[#This Row],[Antibiotics]],Table_YesNo8[],2,FALSE)</f>
        <v>Oui</v>
      </c>
      <c r="FP171" s="4" t="str">
        <f>VLOOKUP(Table_Neonatal5[[#This Row],[BilirubinMeas]],Table_YesNo8[],2,FALSE)</f>
        <v>Non</v>
      </c>
      <c r="FQ171" s="4" t="str">
        <f>VLOOKUP(Table_Neonatal5[[#This Row],[Phototherapy]],Table_YesNo8[],2,FALSE)</f>
        <v>Non</v>
      </c>
      <c r="FR171" s="3">
        <f>DATE(2000+Table_Neonatal5[[#This Row],[AdmitYear]],Table_Neonatal5[[#This Row],[AdmitMonth]],Table_Neonatal5[[#This Row],[AdmitDay]])</f>
        <v>42776</v>
      </c>
    </row>
    <row r="172" spans="1:174" x14ac:dyDescent="0.25">
      <c r="A172" t="s">
        <v>409</v>
      </c>
      <c r="B172" s="1">
        <v>0.49305555555555558</v>
      </c>
      <c r="C172" t="s">
        <v>185</v>
      </c>
      <c r="D172">
        <v>13</v>
      </c>
      <c r="E172">
        <v>9</v>
      </c>
      <c r="F172">
        <v>16</v>
      </c>
      <c r="G172">
        <v>0</v>
      </c>
      <c r="H172">
        <v>13</v>
      </c>
      <c r="I172">
        <v>9</v>
      </c>
      <c r="J172">
        <v>16</v>
      </c>
      <c r="K172">
        <v>0</v>
      </c>
      <c r="L172">
        <v>0</v>
      </c>
      <c r="M172">
        <v>0</v>
      </c>
      <c r="N172">
        <v>3150</v>
      </c>
      <c r="O172">
        <v>0</v>
      </c>
      <c r="P172">
        <v>0</v>
      </c>
      <c r="R172">
        <v>0</v>
      </c>
      <c r="T172" s="2">
        <v>0.90625</v>
      </c>
      <c r="U172">
        <v>0</v>
      </c>
      <c r="V172">
        <v>0</v>
      </c>
      <c r="W172">
        <v>0</v>
      </c>
      <c r="X172">
        <v>8</v>
      </c>
      <c r="Y172">
        <v>0</v>
      </c>
      <c r="AA172">
        <v>3</v>
      </c>
      <c r="AB172">
        <v>0</v>
      </c>
      <c r="AD172">
        <v>3</v>
      </c>
      <c r="AE172">
        <v>10</v>
      </c>
      <c r="AF172">
        <v>16</v>
      </c>
      <c r="AG172">
        <v>0</v>
      </c>
      <c r="AH172">
        <v>20</v>
      </c>
      <c r="AI172">
        <v>0</v>
      </c>
      <c r="AJ172">
        <v>1</v>
      </c>
      <c r="AK172">
        <v>3550</v>
      </c>
      <c r="AL172">
        <v>0</v>
      </c>
      <c r="AM172">
        <v>18</v>
      </c>
      <c r="AN172" s="2">
        <v>0.90625</v>
      </c>
      <c r="AO172">
        <v>0</v>
      </c>
      <c r="AP172">
        <v>13</v>
      </c>
      <c r="AQ172">
        <v>9</v>
      </c>
      <c r="AR172">
        <v>16</v>
      </c>
      <c r="AS172">
        <v>0</v>
      </c>
      <c r="AT172">
        <v>0</v>
      </c>
      <c r="AU172" s="1"/>
      <c r="AV172">
        <v>0</v>
      </c>
      <c r="AX172">
        <v>0</v>
      </c>
      <c r="AZ172">
        <v>0</v>
      </c>
      <c r="BA172">
        <v>0</v>
      </c>
      <c r="BF172">
        <v>0</v>
      </c>
      <c r="BG172" s="2"/>
      <c r="BH172">
        <v>0</v>
      </c>
      <c r="BL172">
        <v>0</v>
      </c>
      <c r="BM172" s="1"/>
      <c r="BN172">
        <v>0</v>
      </c>
      <c r="BO172">
        <v>0</v>
      </c>
      <c r="BP172" s="3"/>
      <c r="BQ172">
        <v>0</v>
      </c>
      <c r="BR172" s="3"/>
      <c r="BS172">
        <v>0</v>
      </c>
      <c r="BT172">
        <v>1</v>
      </c>
      <c r="BU172">
        <v>1</v>
      </c>
      <c r="BV172">
        <v>13</v>
      </c>
      <c r="BW172">
        <v>9</v>
      </c>
      <c r="BX172">
        <v>16</v>
      </c>
      <c r="BY172">
        <v>3150</v>
      </c>
      <c r="BZ172">
        <v>14</v>
      </c>
      <c r="CA172">
        <v>9</v>
      </c>
      <c r="CB172">
        <v>16</v>
      </c>
      <c r="CC172">
        <v>3150</v>
      </c>
      <c r="CD172">
        <v>15</v>
      </c>
      <c r="CE172">
        <v>9</v>
      </c>
      <c r="CF172">
        <v>16</v>
      </c>
      <c r="CG172">
        <v>3200</v>
      </c>
      <c r="CH172">
        <v>16</v>
      </c>
      <c r="CI172">
        <v>9</v>
      </c>
      <c r="CJ172">
        <v>16</v>
      </c>
      <c r="CK172">
        <v>3050</v>
      </c>
      <c r="CL172">
        <v>17</v>
      </c>
      <c r="CM172">
        <v>9</v>
      </c>
      <c r="CN172">
        <v>16</v>
      </c>
      <c r="CO172">
        <v>3000</v>
      </c>
      <c r="CP172">
        <v>18</v>
      </c>
      <c r="CQ172">
        <v>9</v>
      </c>
      <c r="CR172">
        <v>16</v>
      </c>
      <c r="CS172">
        <v>2950</v>
      </c>
      <c r="CT172">
        <v>19</v>
      </c>
      <c r="CU172">
        <v>9</v>
      </c>
      <c r="CW172">
        <v>2900</v>
      </c>
      <c r="CX172">
        <v>20</v>
      </c>
      <c r="CY172">
        <v>9</v>
      </c>
      <c r="CZ172">
        <v>16</v>
      </c>
      <c r="DA172">
        <v>2950</v>
      </c>
      <c r="DB172">
        <v>21</v>
      </c>
      <c r="DC172">
        <v>9</v>
      </c>
      <c r="DD172">
        <v>16</v>
      </c>
      <c r="DE172">
        <v>3000</v>
      </c>
      <c r="DF172">
        <v>22</v>
      </c>
      <c r="DG172">
        <v>9</v>
      </c>
      <c r="DH172">
        <v>16</v>
      </c>
      <c r="DI172">
        <v>3000</v>
      </c>
      <c r="DJ172">
        <v>23</v>
      </c>
      <c r="DK172">
        <v>9</v>
      </c>
      <c r="DL172">
        <v>16</v>
      </c>
      <c r="DM172">
        <v>3000</v>
      </c>
      <c r="DN172">
        <v>24</v>
      </c>
      <c r="DO172">
        <v>9</v>
      </c>
      <c r="DP172">
        <v>16</v>
      </c>
      <c r="DQ172">
        <v>3150</v>
      </c>
      <c r="DZ172">
        <v>1</v>
      </c>
      <c r="EA172">
        <v>13</v>
      </c>
      <c r="EB172">
        <v>9</v>
      </c>
      <c r="EC172">
        <v>16</v>
      </c>
      <c r="ED172">
        <v>0</v>
      </c>
      <c r="EE172">
        <v>157.5</v>
      </c>
      <c r="EF172">
        <v>2</v>
      </c>
      <c r="EG172">
        <v>15.75</v>
      </c>
      <c r="EH172">
        <v>1</v>
      </c>
      <c r="EM172">
        <v>0</v>
      </c>
      <c r="EO172">
        <v>9</v>
      </c>
      <c r="EP172">
        <v>2</v>
      </c>
      <c r="EQ172">
        <v>10</v>
      </c>
      <c r="ER172">
        <v>16</v>
      </c>
      <c r="ES172">
        <v>0</v>
      </c>
      <c r="ET172">
        <v>1</v>
      </c>
      <c r="EV172" t="s">
        <v>189</v>
      </c>
      <c r="EW172">
        <v>11</v>
      </c>
      <c r="EX172">
        <v>11</v>
      </c>
      <c r="EY172">
        <v>16</v>
      </c>
      <c r="EZ172" s="1">
        <v>0.49791666666666667</v>
      </c>
      <c r="FA172" t="str">
        <f>VLOOKUP(Table_Neonatal5[[#This Row],[Gender]],Table_Gender2[],2,FALSE)</f>
        <v>masculin</v>
      </c>
      <c r="FB172" t="e">
        <f>VLOOKUP(Table_Neonatal5[[#This Row],[PretermBy]],Table_PretermBy7[],2,FALSE)</f>
        <v>#N/A</v>
      </c>
      <c r="FC172" t="str">
        <f>VLOOKUP(Table_Neonatal5[[#This Row],[Diagnosis1]],Table_diagnosis[],2,FALSE)</f>
        <v>Asphyxia a la naissance / APGAR bas / HIE</v>
      </c>
      <c r="FD172" t="str">
        <f>VLOOKUP(Table_Neonatal5[[#This Row],[Diagnosis2]],Table_diagnosis[],2,FALSE)</f>
        <v>Infection neonatale / septicimie neonatale</v>
      </c>
      <c r="FE172" s="4" t="str">
        <f>VLOOKUP(Table_Neonatal5[[#This Row],[DischargeLoc]],Table_DischargeLoc1[],2,FALSE)</f>
        <v>Sortie/maternite</v>
      </c>
      <c r="FF172" s="4" t="str">
        <f>VLOOKUP(Table_Neonatal5[[#This Row],[AdmissionTempLow]],Table_YesNo8[],2,FALSE)</f>
        <v>Non</v>
      </c>
      <c r="FG172" s="4" t="str">
        <f>VLOOKUP(Table_Neonatal5[[#This Row],[BirthWeightLow]],Table_YesNo8[],2,FALSE)</f>
        <v>Non</v>
      </c>
      <c r="FH172" s="4" t="str">
        <f>VLOOKUP(Table_Neonatal5[[#This Row],[GestationalAgeLow]],Table_YesNo8[],2,FALSE)</f>
        <v>Non</v>
      </c>
      <c r="FI172" s="4" t="str">
        <f>VLOOKUP(Table_Neonatal5[[#This Row],[MethRx]],Table_YesNo8[],2,FALSE)</f>
        <v>Non</v>
      </c>
      <c r="FJ172" s="4" t="str">
        <f>VLOOKUP(Table_Neonatal5[[#This Row],[OxygenTherapy]],Table_YesNo8[],2,FALSE)</f>
        <v>Non</v>
      </c>
      <c r="FK172" s="4" t="e">
        <f>VLOOKUP(Table_Neonatal5[[#This Row],[OxygenMethod]],Table_OxygenMethod6[],2,FALSE)</f>
        <v>#N/A</v>
      </c>
      <c r="FL172" s="4" t="str">
        <f>VLOOKUP(Table_Neonatal5[[#This Row],[BloodSugarLow]],Table_YesNo8[],2,FALSE)</f>
        <v>Non</v>
      </c>
      <c r="FM172" s="4" t="str">
        <f>VLOOKUP(Table_Neonatal5[[#This Row],[AdmittedFirst48]],Table_YesNo8[],2,FALSE)</f>
        <v>Oui</v>
      </c>
      <c r="FN172" s="4" t="str">
        <f>VLOOKUP(Table_Neonatal5[[#This Row],[Remained2weeks]],Table_YesNo8[],2,FALSE)</f>
        <v>Oui</v>
      </c>
      <c r="FO172" s="4" t="str">
        <f>VLOOKUP(Table_Neonatal5[[#This Row],[Antibiotics]],Table_YesNo8[],2,FALSE)</f>
        <v>Oui</v>
      </c>
      <c r="FP172" s="4" t="str">
        <f>VLOOKUP(Table_Neonatal5[[#This Row],[BilirubinMeas]],Table_YesNo8[],2,FALSE)</f>
        <v>Non</v>
      </c>
      <c r="FQ172" s="4" t="str">
        <f>VLOOKUP(Table_Neonatal5[[#This Row],[Phototherapy]],Table_YesNo8[],2,FALSE)</f>
        <v>Oui</v>
      </c>
      <c r="FR172" s="3">
        <f>DATE(2000+Table_Neonatal5[[#This Row],[AdmitYear]],Table_Neonatal5[[#This Row],[AdmitMonth]],Table_Neonatal5[[#This Row],[AdmitDay]])</f>
        <v>42626</v>
      </c>
    </row>
    <row r="173" spans="1:174" x14ac:dyDescent="0.25">
      <c r="A173" t="s">
        <v>410</v>
      </c>
      <c r="B173" s="1">
        <v>0.40138888888888891</v>
      </c>
      <c r="C173" t="s">
        <v>185</v>
      </c>
      <c r="D173">
        <v>10</v>
      </c>
      <c r="E173">
        <v>10</v>
      </c>
      <c r="F173">
        <v>16</v>
      </c>
      <c r="G173">
        <v>0</v>
      </c>
      <c r="H173">
        <v>10</v>
      </c>
      <c r="I173">
        <v>10</v>
      </c>
      <c r="J173">
        <v>16</v>
      </c>
      <c r="K173">
        <v>0</v>
      </c>
      <c r="L173">
        <v>1</v>
      </c>
      <c r="M173">
        <v>0</v>
      </c>
      <c r="N173">
        <v>3150</v>
      </c>
      <c r="O173">
        <v>0</v>
      </c>
      <c r="P173">
        <v>0</v>
      </c>
      <c r="R173">
        <v>0</v>
      </c>
      <c r="T173" s="2">
        <v>0.54166666666666663</v>
      </c>
      <c r="U173">
        <v>0</v>
      </c>
      <c r="V173">
        <v>0</v>
      </c>
      <c r="W173">
        <v>0</v>
      </c>
      <c r="X173">
        <v>8</v>
      </c>
      <c r="Y173">
        <v>0</v>
      </c>
      <c r="AA173">
        <v>3</v>
      </c>
      <c r="AB173">
        <v>0</v>
      </c>
      <c r="AC173" t="s">
        <v>10</v>
      </c>
      <c r="AD173">
        <v>17</v>
      </c>
      <c r="AE173">
        <v>10</v>
      </c>
      <c r="AF173">
        <v>16</v>
      </c>
      <c r="AG173">
        <v>0</v>
      </c>
      <c r="AH173">
        <v>7</v>
      </c>
      <c r="AI173">
        <v>0</v>
      </c>
      <c r="AJ173">
        <v>1</v>
      </c>
      <c r="AK173">
        <v>3300</v>
      </c>
      <c r="AL173">
        <v>0</v>
      </c>
      <c r="AM173">
        <v>17</v>
      </c>
      <c r="AN173" s="2">
        <v>0.5</v>
      </c>
      <c r="AO173">
        <v>0</v>
      </c>
      <c r="AP173">
        <v>10</v>
      </c>
      <c r="AQ173">
        <v>10</v>
      </c>
      <c r="AR173">
        <v>16</v>
      </c>
      <c r="AS173">
        <v>0</v>
      </c>
      <c r="AT173">
        <v>0</v>
      </c>
      <c r="AU173" s="1"/>
      <c r="AV173">
        <v>0</v>
      </c>
      <c r="AX173">
        <v>0</v>
      </c>
      <c r="AZ173">
        <v>0</v>
      </c>
      <c r="BA173">
        <v>1</v>
      </c>
      <c r="BB173">
        <v>1</v>
      </c>
      <c r="BC173">
        <v>11</v>
      </c>
      <c r="BD173">
        <v>10</v>
      </c>
      <c r="BE173">
        <v>16</v>
      </c>
      <c r="BF173">
        <v>0</v>
      </c>
      <c r="BG173" s="2">
        <v>0</v>
      </c>
      <c r="BH173">
        <v>0</v>
      </c>
      <c r="BI173">
        <v>11</v>
      </c>
      <c r="BJ173">
        <v>10</v>
      </c>
      <c r="BK173">
        <v>16</v>
      </c>
      <c r="BL173">
        <v>0</v>
      </c>
      <c r="BM173" s="1">
        <v>0.25</v>
      </c>
      <c r="BN173">
        <v>0</v>
      </c>
      <c r="BO173">
        <v>0</v>
      </c>
      <c r="BP173" s="3"/>
      <c r="BQ173">
        <v>0</v>
      </c>
      <c r="BR173" s="3"/>
      <c r="BS173">
        <v>0</v>
      </c>
      <c r="BT173">
        <v>1</v>
      </c>
      <c r="BU173">
        <v>0</v>
      </c>
      <c r="DZ173">
        <v>1</v>
      </c>
      <c r="EA173">
        <v>10</v>
      </c>
      <c r="EB173">
        <v>10</v>
      </c>
      <c r="EC173">
        <v>16</v>
      </c>
      <c r="ED173">
        <v>0</v>
      </c>
      <c r="EE173">
        <v>157.5</v>
      </c>
      <c r="EF173">
        <v>2</v>
      </c>
      <c r="EG173">
        <v>15.75</v>
      </c>
      <c r="EH173">
        <v>1</v>
      </c>
      <c r="EM173">
        <v>0</v>
      </c>
      <c r="ES173">
        <v>0</v>
      </c>
      <c r="ET173">
        <v>0</v>
      </c>
      <c r="EV173" t="s">
        <v>189</v>
      </c>
      <c r="EW173">
        <v>11</v>
      </c>
      <c r="EX173">
        <v>11</v>
      </c>
      <c r="EY173">
        <v>16</v>
      </c>
      <c r="EZ173" s="1">
        <v>0.40555555555555556</v>
      </c>
      <c r="FA173" t="str">
        <f>VLOOKUP(Table_Neonatal5[[#This Row],[Gender]],Table_Gender2[],2,FALSE)</f>
        <v>feminin</v>
      </c>
      <c r="FB173" t="e">
        <f>VLOOKUP(Table_Neonatal5[[#This Row],[PretermBy]],Table_PretermBy7[],2,FALSE)</f>
        <v>#N/A</v>
      </c>
      <c r="FC173" t="str">
        <f>VLOOKUP(Table_Neonatal5[[#This Row],[Diagnosis1]],Table_diagnosis[],2,FALSE)</f>
        <v>Asphyxia a la naissance / APGAR bas / HIE</v>
      </c>
      <c r="FD173" t="str">
        <f>VLOOKUP(Table_Neonatal5[[#This Row],[Diagnosis2]],Table_diagnosis[],2,FALSE)</f>
        <v>Infection neonatale / septicimie neonatale</v>
      </c>
      <c r="FE173" s="4" t="str">
        <f>VLOOKUP(Table_Neonatal5[[#This Row],[DischargeLoc]],Table_DischargeLoc1[],2,FALSE)</f>
        <v>Sortie/maternite</v>
      </c>
      <c r="FF173" s="4" t="str">
        <f>VLOOKUP(Table_Neonatal5[[#This Row],[AdmissionTempLow]],Table_YesNo8[],2,FALSE)</f>
        <v>Non</v>
      </c>
      <c r="FG173" s="4" t="str">
        <f>VLOOKUP(Table_Neonatal5[[#This Row],[BirthWeightLow]],Table_YesNo8[],2,FALSE)</f>
        <v>Non</v>
      </c>
      <c r="FH173" s="4" t="str">
        <f>VLOOKUP(Table_Neonatal5[[#This Row],[GestationalAgeLow]],Table_YesNo8[],2,FALSE)</f>
        <v>Non</v>
      </c>
      <c r="FI173" s="4" t="str">
        <f>VLOOKUP(Table_Neonatal5[[#This Row],[MethRx]],Table_YesNo8[],2,FALSE)</f>
        <v>Non</v>
      </c>
      <c r="FJ173" s="4" t="str">
        <f>VLOOKUP(Table_Neonatal5[[#This Row],[OxygenTherapy]],Table_YesNo8[],2,FALSE)</f>
        <v>Oui</v>
      </c>
      <c r="FK173" s="4" t="str">
        <f>VLOOKUP(Table_Neonatal5[[#This Row],[OxygenMethod]],Table_OxygenMethod6[],2,FALSE)</f>
        <v>canule nasale/mask</v>
      </c>
      <c r="FL173" s="4" t="str">
        <f>VLOOKUP(Table_Neonatal5[[#This Row],[BloodSugarLow]],Table_YesNo8[],2,FALSE)</f>
        <v>Non</v>
      </c>
      <c r="FM173" s="4" t="str">
        <f>VLOOKUP(Table_Neonatal5[[#This Row],[AdmittedFirst48]],Table_YesNo8[],2,FALSE)</f>
        <v>Oui</v>
      </c>
      <c r="FN173" s="4" t="str">
        <f>VLOOKUP(Table_Neonatal5[[#This Row],[Remained2weeks]],Table_YesNo8[],2,FALSE)</f>
        <v>Non</v>
      </c>
      <c r="FO173" s="4" t="str">
        <f>VLOOKUP(Table_Neonatal5[[#This Row],[Antibiotics]],Table_YesNo8[],2,FALSE)</f>
        <v>Oui</v>
      </c>
      <c r="FP173" s="4" t="str">
        <f>VLOOKUP(Table_Neonatal5[[#This Row],[BilirubinMeas]],Table_YesNo8[],2,FALSE)</f>
        <v>Non</v>
      </c>
      <c r="FQ173" s="4" t="str">
        <f>VLOOKUP(Table_Neonatal5[[#This Row],[Phototherapy]],Table_YesNo8[],2,FALSE)</f>
        <v>Non</v>
      </c>
      <c r="FR173" s="3">
        <f>DATE(2000+Table_Neonatal5[[#This Row],[AdmitYear]],Table_Neonatal5[[#This Row],[AdmitMonth]],Table_Neonatal5[[#This Row],[AdmitDay]])</f>
        <v>42653</v>
      </c>
    </row>
    <row r="174" spans="1:174" x14ac:dyDescent="0.25">
      <c r="A174" t="s">
        <v>411</v>
      </c>
      <c r="B174" s="1">
        <v>0.58958333333333335</v>
      </c>
      <c r="C174" t="s">
        <v>185</v>
      </c>
      <c r="D174">
        <v>17</v>
      </c>
      <c r="E174">
        <v>11</v>
      </c>
      <c r="F174">
        <v>16</v>
      </c>
      <c r="G174">
        <v>0</v>
      </c>
      <c r="H174">
        <v>17</v>
      </c>
      <c r="I174">
        <v>11</v>
      </c>
      <c r="J174">
        <v>16</v>
      </c>
      <c r="K174">
        <v>0</v>
      </c>
      <c r="L174">
        <v>0</v>
      </c>
      <c r="M174">
        <v>0</v>
      </c>
      <c r="N174">
        <v>3200</v>
      </c>
      <c r="O174">
        <v>0</v>
      </c>
      <c r="P174">
        <v>0</v>
      </c>
      <c r="R174">
        <v>0</v>
      </c>
      <c r="T174" s="2">
        <v>0.40069444444444446</v>
      </c>
      <c r="U174">
        <v>0</v>
      </c>
      <c r="V174">
        <v>0</v>
      </c>
      <c r="W174">
        <v>0</v>
      </c>
      <c r="X174">
        <v>3</v>
      </c>
      <c r="Y174">
        <v>0</v>
      </c>
      <c r="AB174">
        <v>1</v>
      </c>
      <c r="AD174">
        <v>25</v>
      </c>
      <c r="AE174">
        <v>11</v>
      </c>
      <c r="AF174">
        <v>16</v>
      </c>
      <c r="AG174">
        <v>0</v>
      </c>
      <c r="AH174">
        <v>7</v>
      </c>
      <c r="AI174">
        <v>0</v>
      </c>
      <c r="AJ174">
        <v>1</v>
      </c>
      <c r="AK174">
        <v>3300</v>
      </c>
      <c r="AL174">
        <v>0</v>
      </c>
      <c r="AM174">
        <v>17</v>
      </c>
      <c r="AN174" s="2">
        <v>0.40069444444444446</v>
      </c>
      <c r="AO174">
        <v>0</v>
      </c>
      <c r="AP174">
        <v>17</v>
      </c>
      <c r="AQ174">
        <v>11</v>
      </c>
      <c r="AR174">
        <v>16</v>
      </c>
      <c r="AS174">
        <v>0</v>
      </c>
      <c r="AT174">
        <v>0</v>
      </c>
      <c r="AU174" s="1"/>
      <c r="AV174">
        <v>0</v>
      </c>
      <c r="AX174">
        <v>0</v>
      </c>
      <c r="AZ174">
        <v>0</v>
      </c>
      <c r="BA174">
        <v>0</v>
      </c>
      <c r="BF174">
        <v>0</v>
      </c>
      <c r="BG174" s="2"/>
      <c r="BH174">
        <v>0</v>
      </c>
      <c r="BL174">
        <v>0</v>
      </c>
      <c r="BM174" s="1"/>
      <c r="BN174">
        <v>0</v>
      </c>
      <c r="BO174">
        <v>0</v>
      </c>
      <c r="BP174" s="3"/>
      <c r="BQ174">
        <v>0</v>
      </c>
      <c r="BR174" s="3"/>
      <c r="BS174">
        <v>0</v>
      </c>
      <c r="BT174">
        <v>1</v>
      </c>
      <c r="BU174">
        <v>0</v>
      </c>
      <c r="DZ174">
        <v>1</v>
      </c>
      <c r="EA174">
        <v>17</v>
      </c>
      <c r="EB174">
        <v>11</v>
      </c>
      <c r="EC174">
        <v>16</v>
      </c>
      <c r="ED174">
        <v>0</v>
      </c>
      <c r="EE174">
        <v>150</v>
      </c>
      <c r="EF174">
        <v>2</v>
      </c>
      <c r="EG174">
        <v>15</v>
      </c>
      <c r="EH174">
        <v>1</v>
      </c>
      <c r="EM174">
        <v>0</v>
      </c>
      <c r="ES174">
        <v>0</v>
      </c>
      <c r="ET174">
        <v>0</v>
      </c>
      <c r="EV174" t="s">
        <v>189</v>
      </c>
      <c r="EW174">
        <v>12</v>
      </c>
      <c r="EX174">
        <v>12</v>
      </c>
      <c r="EY174">
        <v>16</v>
      </c>
      <c r="EZ174" s="1">
        <v>0.59375</v>
      </c>
      <c r="FA174" t="str">
        <f>VLOOKUP(Table_Neonatal5[[#This Row],[Gender]],Table_Gender2[],2,FALSE)</f>
        <v>masculin</v>
      </c>
      <c r="FB174" t="e">
        <f>VLOOKUP(Table_Neonatal5[[#This Row],[PretermBy]],Table_PretermBy7[],2,FALSE)</f>
        <v>#N/A</v>
      </c>
      <c r="FC174" t="str">
        <f>VLOOKUP(Table_Neonatal5[[#This Row],[Diagnosis1]],Table_diagnosis[],2,FALSE)</f>
        <v>Infection neonatale / septicimie neonatale</v>
      </c>
      <c r="FD174" t="e">
        <f>VLOOKUP(Table_Neonatal5[[#This Row],[Diagnosis2]],Table_diagnosis[],2,FALSE)</f>
        <v>#N/A</v>
      </c>
      <c r="FE174" s="4" t="str">
        <f>VLOOKUP(Table_Neonatal5[[#This Row],[DischargeLoc]],Table_DischargeLoc1[],2,FALSE)</f>
        <v>Sortie/maternite</v>
      </c>
      <c r="FF174" s="4" t="str">
        <f>VLOOKUP(Table_Neonatal5[[#This Row],[AdmissionTempLow]],Table_YesNo8[],2,FALSE)</f>
        <v>Non</v>
      </c>
      <c r="FG174" s="4" t="str">
        <f>VLOOKUP(Table_Neonatal5[[#This Row],[BirthWeightLow]],Table_YesNo8[],2,FALSE)</f>
        <v>Non</v>
      </c>
      <c r="FH174" s="4" t="str">
        <f>VLOOKUP(Table_Neonatal5[[#This Row],[GestationalAgeLow]],Table_YesNo8[],2,FALSE)</f>
        <v>Non</v>
      </c>
      <c r="FI174" s="4" t="str">
        <f>VLOOKUP(Table_Neonatal5[[#This Row],[MethRx]],Table_YesNo8[],2,FALSE)</f>
        <v>Non</v>
      </c>
      <c r="FJ174" s="4" t="str">
        <f>VLOOKUP(Table_Neonatal5[[#This Row],[OxygenTherapy]],Table_YesNo8[],2,FALSE)</f>
        <v>Non</v>
      </c>
      <c r="FK174" s="4" t="e">
        <f>VLOOKUP(Table_Neonatal5[[#This Row],[OxygenMethod]],Table_OxygenMethod6[],2,FALSE)</f>
        <v>#N/A</v>
      </c>
      <c r="FL174" s="4" t="str">
        <f>VLOOKUP(Table_Neonatal5[[#This Row],[BloodSugarLow]],Table_YesNo8[],2,FALSE)</f>
        <v>Non</v>
      </c>
      <c r="FM174" s="4" t="str">
        <f>VLOOKUP(Table_Neonatal5[[#This Row],[AdmittedFirst48]],Table_YesNo8[],2,FALSE)</f>
        <v>Oui</v>
      </c>
      <c r="FN174" s="4" t="str">
        <f>VLOOKUP(Table_Neonatal5[[#This Row],[Remained2weeks]],Table_YesNo8[],2,FALSE)</f>
        <v>Non</v>
      </c>
      <c r="FO174" s="4" t="str">
        <f>VLOOKUP(Table_Neonatal5[[#This Row],[Antibiotics]],Table_YesNo8[],2,FALSE)</f>
        <v>Oui</v>
      </c>
      <c r="FP174" s="4" t="str">
        <f>VLOOKUP(Table_Neonatal5[[#This Row],[BilirubinMeas]],Table_YesNo8[],2,FALSE)</f>
        <v>Non</v>
      </c>
      <c r="FQ174" s="4" t="str">
        <f>VLOOKUP(Table_Neonatal5[[#This Row],[Phototherapy]],Table_YesNo8[],2,FALSE)</f>
        <v>Non</v>
      </c>
      <c r="FR174" s="3">
        <f>DATE(2000+Table_Neonatal5[[#This Row],[AdmitYear]],Table_Neonatal5[[#This Row],[AdmitMonth]],Table_Neonatal5[[#This Row],[AdmitDay]])</f>
        <v>42691</v>
      </c>
    </row>
    <row r="175" spans="1:174" x14ac:dyDescent="0.25">
      <c r="A175" t="s">
        <v>412</v>
      </c>
      <c r="B175" s="1">
        <v>0.36944444444444446</v>
      </c>
      <c r="C175" t="s">
        <v>185</v>
      </c>
      <c r="D175">
        <v>25</v>
      </c>
      <c r="E175">
        <v>11</v>
      </c>
      <c r="F175">
        <v>16</v>
      </c>
      <c r="G175">
        <v>0</v>
      </c>
      <c r="H175">
        <v>25</v>
      </c>
      <c r="I175">
        <v>11</v>
      </c>
      <c r="J175">
        <v>16</v>
      </c>
      <c r="K175">
        <v>0</v>
      </c>
      <c r="L175">
        <v>0</v>
      </c>
      <c r="M175">
        <v>0</v>
      </c>
      <c r="N175">
        <v>1350</v>
      </c>
      <c r="O175">
        <v>0</v>
      </c>
      <c r="P175">
        <v>1</v>
      </c>
      <c r="Q175">
        <v>32</v>
      </c>
      <c r="R175">
        <v>0</v>
      </c>
      <c r="T175" s="2">
        <v>0.96527777777777779</v>
      </c>
      <c r="U175">
        <v>0</v>
      </c>
      <c r="V175">
        <v>0</v>
      </c>
      <c r="W175">
        <v>0</v>
      </c>
      <c r="X175">
        <v>1</v>
      </c>
      <c r="Y175">
        <v>0</v>
      </c>
      <c r="AA175">
        <v>3</v>
      </c>
      <c r="AB175">
        <v>0</v>
      </c>
      <c r="AD175">
        <v>30</v>
      </c>
      <c r="AE175">
        <v>11</v>
      </c>
      <c r="AF175">
        <v>16</v>
      </c>
      <c r="AG175">
        <v>0</v>
      </c>
      <c r="AH175">
        <v>4</v>
      </c>
      <c r="AI175">
        <v>0</v>
      </c>
      <c r="AJ175">
        <v>4</v>
      </c>
      <c r="AL175">
        <v>1</v>
      </c>
      <c r="AM175">
        <v>18</v>
      </c>
      <c r="AN175" s="2">
        <v>0.96527777777777779</v>
      </c>
      <c r="AO175">
        <v>0</v>
      </c>
      <c r="AP175">
        <v>25</v>
      </c>
      <c r="AQ175">
        <v>11</v>
      </c>
      <c r="AR175">
        <v>16</v>
      </c>
      <c r="AS175">
        <v>0</v>
      </c>
      <c r="AT175">
        <v>0</v>
      </c>
      <c r="AU175" s="1"/>
      <c r="AV175">
        <v>0</v>
      </c>
      <c r="AX175">
        <v>0</v>
      </c>
      <c r="AZ175">
        <v>1</v>
      </c>
      <c r="BA175">
        <v>1</v>
      </c>
      <c r="BB175">
        <v>2</v>
      </c>
      <c r="BC175">
        <v>26</v>
      </c>
      <c r="BD175">
        <v>11</v>
      </c>
      <c r="BE175">
        <v>16</v>
      </c>
      <c r="BF175">
        <v>0</v>
      </c>
      <c r="BG175" s="2">
        <v>0</v>
      </c>
      <c r="BH175">
        <v>0</v>
      </c>
      <c r="BI175">
        <v>30</v>
      </c>
      <c r="BJ175">
        <v>11</v>
      </c>
      <c r="BK175">
        <v>16</v>
      </c>
      <c r="BL175">
        <v>0</v>
      </c>
      <c r="BM175" s="1">
        <v>0.18055555555555555</v>
      </c>
      <c r="BN175">
        <v>0</v>
      </c>
      <c r="BP175" s="3"/>
      <c r="BQ175">
        <v>0</v>
      </c>
      <c r="BR175" s="3"/>
      <c r="BS175">
        <v>0</v>
      </c>
      <c r="BT175">
        <v>1</v>
      </c>
      <c r="BU175">
        <v>0</v>
      </c>
      <c r="DZ175">
        <v>1</v>
      </c>
      <c r="EA175">
        <v>25</v>
      </c>
      <c r="EB175">
        <v>11</v>
      </c>
      <c r="EC175">
        <v>16</v>
      </c>
      <c r="ED175">
        <v>0</v>
      </c>
      <c r="EE175">
        <v>67.5</v>
      </c>
      <c r="EF175">
        <v>2</v>
      </c>
      <c r="EG175">
        <v>4.05</v>
      </c>
      <c r="EH175">
        <v>1</v>
      </c>
      <c r="EM175">
        <v>0</v>
      </c>
      <c r="ES175">
        <v>0</v>
      </c>
      <c r="ET175">
        <v>0</v>
      </c>
      <c r="EV175" t="s">
        <v>189</v>
      </c>
      <c r="EW175">
        <v>12</v>
      </c>
      <c r="EX175">
        <v>12</v>
      </c>
      <c r="EY175">
        <v>16</v>
      </c>
      <c r="EZ175" s="1">
        <v>0.37430555555555556</v>
      </c>
      <c r="FA175" t="str">
        <f>VLOOKUP(Table_Neonatal5[[#This Row],[Gender]],Table_Gender2[],2,FALSE)</f>
        <v>masculin</v>
      </c>
      <c r="FB175" t="e">
        <f>VLOOKUP(Table_Neonatal5[[#This Row],[PretermBy]],Table_PretermBy7[],2,FALSE)</f>
        <v>#N/A</v>
      </c>
      <c r="FC175" t="str">
        <f>VLOOKUP(Table_Neonatal5[[#This Row],[Diagnosis1]],Table_diagnosis[],2,FALSE)</f>
        <v>Prematurite</v>
      </c>
      <c r="FD175" t="str">
        <f>VLOOKUP(Table_Neonatal5[[#This Row],[Diagnosis2]],Table_diagnosis[],2,FALSE)</f>
        <v>Infection neonatale / septicimie neonatale</v>
      </c>
      <c r="FE175" s="4" t="str">
        <f>VLOOKUP(Table_Neonatal5[[#This Row],[DischargeLoc]],Table_DischargeLoc1[],2,FALSE)</f>
        <v>decede</v>
      </c>
      <c r="FF175" s="4" t="str">
        <f>VLOOKUP(Table_Neonatal5[[#This Row],[AdmissionTempLow]],Table_YesNo8[],2,FALSE)</f>
        <v>Non</v>
      </c>
      <c r="FG175" s="4" t="str">
        <f>VLOOKUP(Table_Neonatal5[[#This Row],[BirthWeightLow]],Table_YesNo8[],2,FALSE)</f>
        <v>Non</v>
      </c>
      <c r="FH175" s="4" t="str">
        <f>VLOOKUP(Table_Neonatal5[[#This Row],[GestationalAgeLow]],Table_YesNo8[],2,FALSE)</f>
        <v>Non</v>
      </c>
      <c r="FI175" s="4" t="str">
        <f>VLOOKUP(Table_Neonatal5[[#This Row],[MethRx]],Table_YesNo8[],2,FALSE)</f>
        <v>Oui</v>
      </c>
      <c r="FJ175" s="4" t="str">
        <f>VLOOKUP(Table_Neonatal5[[#This Row],[OxygenTherapy]],Table_YesNo8[],2,FALSE)</f>
        <v>Oui</v>
      </c>
      <c r="FK175" s="4" t="str">
        <f>VLOOKUP(Table_Neonatal5[[#This Row],[OxygenMethod]],Table_OxygenMethod6[],2,FALSE)</f>
        <v>CPAP</v>
      </c>
      <c r="FL175" s="4" t="str">
        <f>VLOOKUP(Table_Neonatal5[[#This Row],[BloodSugarLow]],Table_YesNo8[],2,FALSE)</f>
        <v>Non</v>
      </c>
      <c r="FM175" s="4" t="str">
        <f>VLOOKUP(Table_Neonatal5[[#This Row],[AdmittedFirst48]],Table_YesNo8[],2,FALSE)</f>
        <v>Oui</v>
      </c>
      <c r="FN175" s="4" t="str">
        <f>VLOOKUP(Table_Neonatal5[[#This Row],[Remained2weeks]],Table_YesNo8[],2,FALSE)</f>
        <v>Non</v>
      </c>
      <c r="FO175" s="4" t="str">
        <f>VLOOKUP(Table_Neonatal5[[#This Row],[Antibiotics]],Table_YesNo8[],2,FALSE)</f>
        <v>Oui</v>
      </c>
      <c r="FP175" s="4" t="str">
        <f>VLOOKUP(Table_Neonatal5[[#This Row],[BilirubinMeas]],Table_YesNo8[],2,FALSE)</f>
        <v>Non</v>
      </c>
      <c r="FQ175" s="4" t="str">
        <f>VLOOKUP(Table_Neonatal5[[#This Row],[Phototherapy]],Table_YesNo8[],2,FALSE)</f>
        <v>Non</v>
      </c>
      <c r="FR175" s="3">
        <f>DATE(2000+Table_Neonatal5[[#This Row],[AdmitYear]],Table_Neonatal5[[#This Row],[AdmitMonth]],Table_Neonatal5[[#This Row],[AdmitDay]])</f>
        <v>42699</v>
      </c>
    </row>
    <row r="176" spans="1:174" x14ac:dyDescent="0.25">
      <c r="A176" t="s">
        <v>413</v>
      </c>
      <c r="B176" s="1">
        <v>0.5</v>
      </c>
      <c r="C176" t="s">
        <v>185</v>
      </c>
      <c r="D176">
        <v>27</v>
      </c>
      <c r="E176">
        <v>3</v>
      </c>
      <c r="F176">
        <v>17</v>
      </c>
      <c r="G176">
        <v>0</v>
      </c>
      <c r="H176">
        <v>27</v>
      </c>
      <c r="I176">
        <v>3</v>
      </c>
      <c r="J176">
        <v>17</v>
      </c>
      <c r="K176">
        <v>0</v>
      </c>
      <c r="L176">
        <v>1</v>
      </c>
      <c r="M176">
        <v>0</v>
      </c>
      <c r="N176">
        <v>3000</v>
      </c>
      <c r="O176">
        <v>0</v>
      </c>
      <c r="P176">
        <v>0</v>
      </c>
      <c r="R176">
        <v>0</v>
      </c>
      <c r="T176" s="2">
        <v>0.29166666666666669</v>
      </c>
      <c r="U176">
        <v>0</v>
      </c>
      <c r="V176">
        <v>0</v>
      </c>
      <c r="W176">
        <v>0</v>
      </c>
      <c r="X176">
        <v>4</v>
      </c>
      <c r="Y176">
        <v>0</v>
      </c>
      <c r="Z176" t="s">
        <v>414</v>
      </c>
      <c r="AA176">
        <v>3</v>
      </c>
      <c r="AB176">
        <v>0</v>
      </c>
      <c r="AD176">
        <v>27</v>
      </c>
      <c r="AE176">
        <v>3</v>
      </c>
      <c r="AF176">
        <v>17</v>
      </c>
      <c r="AG176">
        <v>0</v>
      </c>
      <c r="AH176">
        <v>1</v>
      </c>
      <c r="AI176">
        <v>0</v>
      </c>
      <c r="AJ176">
        <v>2</v>
      </c>
      <c r="AK176">
        <v>3000</v>
      </c>
      <c r="AL176">
        <v>0</v>
      </c>
      <c r="AM176">
        <v>2</v>
      </c>
      <c r="AN176" s="2">
        <v>0.29166666666666669</v>
      </c>
      <c r="AO176">
        <v>0</v>
      </c>
      <c r="AP176">
        <v>27</v>
      </c>
      <c r="AQ176">
        <v>3</v>
      </c>
      <c r="AR176">
        <v>17</v>
      </c>
      <c r="AS176">
        <v>0</v>
      </c>
      <c r="AT176">
        <v>0</v>
      </c>
      <c r="AU176" s="1"/>
      <c r="AV176">
        <v>0</v>
      </c>
      <c r="AX176">
        <v>0</v>
      </c>
      <c r="AZ176">
        <v>0</v>
      </c>
      <c r="BA176">
        <v>0</v>
      </c>
      <c r="BF176">
        <v>0</v>
      </c>
      <c r="BG176" s="2"/>
      <c r="BH176">
        <v>0</v>
      </c>
      <c r="BL176">
        <v>0</v>
      </c>
      <c r="BM176" s="1"/>
      <c r="BN176">
        <v>0</v>
      </c>
      <c r="BO176">
        <v>0</v>
      </c>
      <c r="BP176" s="3"/>
      <c r="BQ176">
        <v>0</v>
      </c>
      <c r="BR176" s="3"/>
      <c r="BS176">
        <v>0</v>
      </c>
      <c r="BT176">
        <v>1</v>
      </c>
      <c r="BU176">
        <v>0</v>
      </c>
      <c r="DZ176">
        <v>1</v>
      </c>
      <c r="EA176">
        <v>27</v>
      </c>
      <c r="EB176">
        <v>3</v>
      </c>
      <c r="EC176">
        <v>17</v>
      </c>
      <c r="ED176">
        <v>0</v>
      </c>
      <c r="EE176">
        <v>167.5</v>
      </c>
      <c r="EF176">
        <v>2</v>
      </c>
      <c r="EG176">
        <v>16.75</v>
      </c>
      <c r="EH176">
        <v>1</v>
      </c>
      <c r="EM176">
        <v>0</v>
      </c>
      <c r="ES176">
        <v>0</v>
      </c>
      <c r="ET176">
        <v>0</v>
      </c>
      <c r="EV176" t="s">
        <v>189</v>
      </c>
      <c r="EW176">
        <v>4</v>
      </c>
      <c r="EX176">
        <v>4</v>
      </c>
      <c r="EY176">
        <v>17</v>
      </c>
      <c r="EZ176" s="1">
        <v>0.50486111111111109</v>
      </c>
      <c r="FA176" t="str">
        <f>VLOOKUP(Table_Neonatal5[[#This Row],[Gender]],Table_Gender2[],2,FALSE)</f>
        <v>feminin</v>
      </c>
      <c r="FB176" t="e">
        <f>VLOOKUP(Table_Neonatal5[[#This Row],[PretermBy]],Table_PretermBy7[],2,FALSE)</f>
        <v>#N/A</v>
      </c>
      <c r="FC176" t="str">
        <f>VLOOKUP(Table_Neonatal5[[#This Row],[Diagnosis1]],Table_diagnosis[],2,FALSE)</f>
        <v>Detresse respiratoire</v>
      </c>
      <c r="FD176" t="str">
        <f>VLOOKUP(Table_Neonatal5[[#This Row],[Diagnosis2]],Table_diagnosis[],2,FALSE)</f>
        <v>Infection neonatale / septicimie neonatale</v>
      </c>
      <c r="FE176" s="4" t="str">
        <f>VLOOKUP(Table_Neonatal5[[#This Row],[DischargeLoc]],Table_DischargeLoc1[],2,FALSE)</f>
        <v>transfere</v>
      </c>
      <c r="FF176" s="4" t="str">
        <f>VLOOKUP(Table_Neonatal5[[#This Row],[AdmissionTempLow]],Table_YesNo8[],2,FALSE)</f>
        <v>Non</v>
      </c>
      <c r="FG176" s="4" t="str">
        <f>VLOOKUP(Table_Neonatal5[[#This Row],[BirthWeightLow]],Table_YesNo8[],2,FALSE)</f>
        <v>Non</v>
      </c>
      <c r="FH176" s="4" t="str">
        <f>VLOOKUP(Table_Neonatal5[[#This Row],[GestationalAgeLow]],Table_YesNo8[],2,FALSE)</f>
        <v>Non</v>
      </c>
      <c r="FI176" s="4" t="str">
        <f>VLOOKUP(Table_Neonatal5[[#This Row],[MethRx]],Table_YesNo8[],2,FALSE)</f>
        <v>Non</v>
      </c>
      <c r="FJ176" s="4" t="str">
        <f>VLOOKUP(Table_Neonatal5[[#This Row],[OxygenTherapy]],Table_YesNo8[],2,FALSE)</f>
        <v>Non</v>
      </c>
      <c r="FK176" s="4" t="e">
        <f>VLOOKUP(Table_Neonatal5[[#This Row],[OxygenMethod]],Table_OxygenMethod6[],2,FALSE)</f>
        <v>#N/A</v>
      </c>
      <c r="FL176" s="4" t="str">
        <f>VLOOKUP(Table_Neonatal5[[#This Row],[BloodSugarLow]],Table_YesNo8[],2,FALSE)</f>
        <v>Non</v>
      </c>
      <c r="FM176" s="4" t="str">
        <f>VLOOKUP(Table_Neonatal5[[#This Row],[AdmittedFirst48]],Table_YesNo8[],2,FALSE)</f>
        <v>Oui</v>
      </c>
      <c r="FN176" s="4" t="str">
        <f>VLOOKUP(Table_Neonatal5[[#This Row],[Remained2weeks]],Table_YesNo8[],2,FALSE)</f>
        <v>Non</v>
      </c>
      <c r="FO176" s="4" t="str">
        <f>VLOOKUP(Table_Neonatal5[[#This Row],[Antibiotics]],Table_YesNo8[],2,FALSE)</f>
        <v>Oui</v>
      </c>
      <c r="FP176" s="4" t="str">
        <f>VLOOKUP(Table_Neonatal5[[#This Row],[BilirubinMeas]],Table_YesNo8[],2,FALSE)</f>
        <v>Non</v>
      </c>
      <c r="FQ176" s="4" t="str">
        <f>VLOOKUP(Table_Neonatal5[[#This Row],[Phototherapy]],Table_YesNo8[],2,FALSE)</f>
        <v>Non</v>
      </c>
      <c r="FR176" s="3">
        <f>DATE(2000+Table_Neonatal5[[#This Row],[AdmitYear]],Table_Neonatal5[[#This Row],[AdmitMonth]],Table_Neonatal5[[#This Row],[AdmitDay]])</f>
        <v>42821</v>
      </c>
    </row>
    <row r="177" spans="1:174" x14ac:dyDescent="0.25">
      <c r="A177" t="s">
        <v>415</v>
      </c>
      <c r="B177" s="1">
        <v>0.37986111111111109</v>
      </c>
      <c r="C177" t="s">
        <v>185</v>
      </c>
      <c r="D177">
        <v>14</v>
      </c>
      <c r="E177">
        <v>11</v>
      </c>
      <c r="F177">
        <v>16</v>
      </c>
      <c r="G177">
        <v>0</v>
      </c>
      <c r="H177">
        <v>14</v>
      </c>
      <c r="I177">
        <v>11</v>
      </c>
      <c r="J177">
        <v>16</v>
      </c>
      <c r="K177">
        <v>0</v>
      </c>
      <c r="L177">
        <v>0</v>
      </c>
      <c r="M177">
        <v>0</v>
      </c>
      <c r="N177">
        <v>3100</v>
      </c>
      <c r="O177">
        <v>0</v>
      </c>
      <c r="P177">
        <v>0</v>
      </c>
      <c r="R177">
        <v>0</v>
      </c>
      <c r="T177" s="2">
        <v>0.27083333333333331</v>
      </c>
      <c r="U177">
        <v>0</v>
      </c>
      <c r="V177">
        <v>0</v>
      </c>
      <c r="W177">
        <v>0</v>
      </c>
      <c r="X177">
        <v>8</v>
      </c>
      <c r="Y177">
        <v>0</v>
      </c>
      <c r="AA177">
        <v>4</v>
      </c>
      <c r="AB177">
        <v>0</v>
      </c>
      <c r="AD177">
        <v>15</v>
      </c>
      <c r="AE177">
        <v>11</v>
      </c>
      <c r="AF177">
        <v>16</v>
      </c>
      <c r="AG177">
        <v>0</v>
      </c>
      <c r="AH177">
        <v>1</v>
      </c>
      <c r="AI177">
        <v>0</v>
      </c>
      <c r="AJ177">
        <v>4</v>
      </c>
      <c r="AL177">
        <v>1</v>
      </c>
      <c r="AM177">
        <v>22</v>
      </c>
      <c r="AN177" s="2">
        <v>0.27083333333333331</v>
      </c>
      <c r="AO177">
        <v>0</v>
      </c>
      <c r="AP177">
        <v>14</v>
      </c>
      <c r="AQ177">
        <v>11</v>
      </c>
      <c r="AR177">
        <v>16</v>
      </c>
      <c r="AS177">
        <v>0</v>
      </c>
      <c r="AT177">
        <v>0</v>
      </c>
      <c r="AU177" s="1"/>
      <c r="AV177">
        <v>0</v>
      </c>
      <c r="AX177">
        <v>0</v>
      </c>
      <c r="AZ177">
        <v>0</v>
      </c>
      <c r="BA177">
        <v>0</v>
      </c>
      <c r="BB177">
        <v>2</v>
      </c>
      <c r="BC177">
        <v>14</v>
      </c>
      <c r="BD177">
        <v>11</v>
      </c>
      <c r="BE177">
        <v>16</v>
      </c>
      <c r="BF177">
        <v>0</v>
      </c>
      <c r="BG177" s="2">
        <v>0.27083333333333331</v>
      </c>
      <c r="BH177">
        <v>0</v>
      </c>
      <c r="BI177">
        <v>15</v>
      </c>
      <c r="BJ177">
        <v>11</v>
      </c>
      <c r="BK177">
        <v>16</v>
      </c>
      <c r="BL177">
        <v>0</v>
      </c>
      <c r="BM177" s="1">
        <v>0.52083333333333337</v>
      </c>
      <c r="BN177">
        <v>0</v>
      </c>
      <c r="BP177" s="3"/>
      <c r="BQ177">
        <v>0</v>
      </c>
      <c r="BR177" s="3"/>
      <c r="BS177">
        <v>0</v>
      </c>
      <c r="BT177">
        <v>1</v>
      </c>
      <c r="BU177">
        <v>0</v>
      </c>
      <c r="DZ177">
        <v>0</v>
      </c>
      <c r="ED177">
        <v>0</v>
      </c>
      <c r="EM177">
        <v>0</v>
      </c>
      <c r="ES177">
        <v>0</v>
      </c>
      <c r="ET177">
        <v>0</v>
      </c>
      <c r="EV177" t="s">
        <v>189</v>
      </c>
      <c r="EW177">
        <v>12</v>
      </c>
      <c r="EX177">
        <v>12</v>
      </c>
      <c r="EY177">
        <v>16</v>
      </c>
      <c r="EZ177" s="1">
        <v>0.3840277777777778</v>
      </c>
      <c r="FA177" t="str">
        <f>VLOOKUP(Table_Neonatal5[[#This Row],[Gender]],Table_Gender2[],2,FALSE)</f>
        <v>masculin</v>
      </c>
      <c r="FB177" t="e">
        <f>VLOOKUP(Table_Neonatal5[[#This Row],[PretermBy]],Table_PretermBy7[],2,FALSE)</f>
        <v>#N/A</v>
      </c>
      <c r="FC177" t="str">
        <f>VLOOKUP(Table_Neonatal5[[#This Row],[Diagnosis1]],Table_diagnosis[],2,FALSE)</f>
        <v>Asphyxia a la naissance / APGAR bas / HIE</v>
      </c>
      <c r="FD177" t="str">
        <f>VLOOKUP(Table_Neonatal5[[#This Row],[Diagnosis2]],Table_diagnosis[],2,FALSE)</f>
        <v>Detresse respiratoire</v>
      </c>
      <c r="FE177" s="4" t="str">
        <f>VLOOKUP(Table_Neonatal5[[#This Row],[DischargeLoc]],Table_DischargeLoc1[],2,FALSE)</f>
        <v>decede</v>
      </c>
      <c r="FF177" s="4" t="str">
        <f>VLOOKUP(Table_Neonatal5[[#This Row],[AdmissionTempLow]],Table_YesNo8[],2,FALSE)</f>
        <v>Non</v>
      </c>
      <c r="FG177" s="4" t="str">
        <f>VLOOKUP(Table_Neonatal5[[#This Row],[BirthWeightLow]],Table_YesNo8[],2,FALSE)</f>
        <v>Non</v>
      </c>
      <c r="FH177" s="4" t="str">
        <f>VLOOKUP(Table_Neonatal5[[#This Row],[GestationalAgeLow]],Table_YesNo8[],2,FALSE)</f>
        <v>Non</v>
      </c>
      <c r="FI177" s="4" t="str">
        <f>VLOOKUP(Table_Neonatal5[[#This Row],[MethRx]],Table_YesNo8[],2,FALSE)</f>
        <v>Non</v>
      </c>
      <c r="FJ177" s="4" t="str">
        <f>VLOOKUP(Table_Neonatal5[[#This Row],[OxygenTherapy]],Table_YesNo8[],2,FALSE)</f>
        <v>Non</v>
      </c>
      <c r="FK177" s="4" t="str">
        <f>VLOOKUP(Table_Neonatal5[[#This Row],[OxygenMethod]],Table_OxygenMethod6[],2,FALSE)</f>
        <v>CPAP</v>
      </c>
      <c r="FL177" s="4" t="str">
        <f>VLOOKUP(Table_Neonatal5[[#This Row],[BloodSugarLow]],Table_YesNo8[],2,FALSE)</f>
        <v>Non</v>
      </c>
      <c r="FM177" s="4" t="str">
        <f>VLOOKUP(Table_Neonatal5[[#This Row],[AdmittedFirst48]],Table_YesNo8[],2,FALSE)</f>
        <v>Oui</v>
      </c>
      <c r="FN177" s="4" t="str">
        <f>VLOOKUP(Table_Neonatal5[[#This Row],[Remained2weeks]],Table_YesNo8[],2,FALSE)</f>
        <v>Non</v>
      </c>
      <c r="FO177" s="4" t="str">
        <f>VLOOKUP(Table_Neonatal5[[#This Row],[Antibiotics]],Table_YesNo8[],2,FALSE)</f>
        <v>Non</v>
      </c>
      <c r="FP177" s="4" t="str">
        <f>VLOOKUP(Table_Neonatal5[[#This Row],[BilirubinMeas]],Table_YesNo8[],2,FALSE)</f>
        <v>Non</v>
      </c>
      <c r="FQ177" s="4" t="str">
        <f>VLOOKUP(Table_Neonatal5[[#This Row],[Phototherapy]],Table_YesNo8[],2,FALSE)</f>
        <v>Non</v>
      </c>
      <c r="FR177" s="3">
        <f>DATE(2000+Table_Neonatal5[[#This Row],[AdmitYear]],Table_Neonatal5[[#This Row],[AdmitMonth]],Table_Neonatal5[[#This Row],[AdmitDay]])</f>
        <v>42688</v>
      </c>
    </row>
    <row r="178" spans="1:174" x14ac:dyDescent="0.25">
      <c r="A178" t="s">
        <v>416</v>
      </c>
      <c r="B178" s="1">
        <v>0.46944444444444444</v>
      </c>
      <c r="C178" t="s">
        <v>185</v>
      </c>
      <c r="D178">
        <v>13</v>
      </c>
      <c r="E178">
        <v>2</v>
      </c>
      <c r="F178">
        <v>17</v>
      </c>
      <c r="G178">
        <v>0</v>
      </c>
      <c r="H178">
        <v>9</v>
      </c>
      <c r="I178">
        <v>3</v>
      </c>
      <c r="J178">
        <v>17</v>
      </c>
      <c r="K178">
        <v>0</v>
      </c>
      <c r="L178">
        <v>0</v>
      </c>
      <c r="M178">
        <v>0</v>
      </c>
      <c r="N178">
        <v>2300</v>
      </c>
      <c r="O178">
        <v>0</v>
      </c>
      <c r="P178">
        <v>0</v>
      </c>
      <c r="R178">
        <v>0</v>
      </c>
      <c r="T178" s="2">
        <v>0.47916666666666669</v>
      </c>
      <c r="U178">
        <v>0</v>
      </c>
      <c r="V178">
        <v>24</v>
      </c>
      <c r="W178">
        <v>0</v>
      </c>
      <c r="X178">
        <v>2</v>
      </c>
      <c r="Y178">
        <v>0</v>
      </c>
      <c r="Z178" t="s">
        <v>417</v>
      </c>
      <c r="AA178">
        <v>3</v>
      </c>
      <c r="AB178">
        <v>0</v>
      </c>
      <c r="AD178">
        <v>11</v>
      </c>
      <c r="AE178">
        <v>3</v>
      </c>
      <c r="AF178">
        <v>17</v>
      </c>
      <c r="AG178">
        <v>0</v>
      </c>
      <c r="AH178">
        <v>26</v>
      </c>
      <c r="AI178">
        <v>0</v>
      </c>
      <c r="AJ178">
        <v>1</v>
      </c>
      <c r="AK178">
        <v>2900</v>
      </c>
      <c r="AL178">
        <v>0</v>
      </c>
      <c r="AM178">
        <v>16</v>
      </c>
      <c r="AN178" s="2">
        <v>0.47916666666666669</v>
      </c>
      <c r="AO178">
        <v>0</v>
      </c>
      <c r="AP178">
        <v>9</v>
      </c>
      <c r="AQ178">
        <v>3</v>
      </c>
      <c r="AR178">
        <v>17</v>
      </c>
      <c r="AS178">
        <v>0</v>
      </c>
      <c r="AT178">
        <v>0</v>
      </c>
      <c r="AU178" s="1"/>
      <c r="AV178">
        <v>0</v>
      </c>
      <c r="AX178">
        <v>0</v>
      </c>
      <c r="AZ178">
        <v>0</v>
      </c>
      <c r="BA178">
        <v>0</v>
      </c>
      <c r="BF178">
        <v>0</v>
      </c>
      <c r="BG178" s="2"/>
      <c r="BH178">
        <v>0</v>
      </c>
      <c r="BL178">
        <v>0</v>
      </c>
      <c r="BM178" s="1"/>
      <c r="BN178">
        <v>0</v>
      </c>
      <c r="BP178" s="3"/>
      <c r="BQ178">
        <v>0</v>
      </c>
      <c r="BR178" s="3"/>
      <c r="BS178">
        <v>0</v>
      </c>
      <c r="BT178">
        <v>0</v>
      </c>
      <c r="BU178">
        <v>0</v>
      </c>
      <c r="DZ178">
        <v>1</v>
      </c>
      <c r="EA178">
        <v>9</v>
      </c>
      <c r="EB178">
        <v>3</v>
      </c>
      <c r="EC178">
        <v>17</v>
      </c>
      <c r="ED178">
        <v>0</v>
      </c>
      <c r="EE178">
        <v>145</v>
      </c>
      <c r="EF178">
        <v>2</v>
      </c>
      <c r="EG178">
        <v>14.5</v>
      </c>
      <c r="EH178">
        <v>1</v>
      </c>
      <c r="EM178">
        <v>0</v>
      </c>
      <c r="ES178">
        <v>0</v>
      </c>
      <c r="ET178">
        <v>0</v>
      </c>
      <c r="EV178" t="s">
        <v>189</v>
      </c>
      <c r="EW178">
        <v>4</v>
      </c>
      <c r="EX178">
        <v>4</v>
      </c>
      <c r="EY178">
        <v>17</v>
      </c>
      <c r="EZ178" s="1">
        <v>0.47361111111111109</v>
      </c>
      <c r="FA178" t="str">
        <f>VLOOKUP(Table_Neonatal5[[#This Row],[Gender]],Table_Gender2[],2,FALSE)</f>
        <v>masculin</v>
      </c>
      <c r="FB178" t="e">
        <f>VLOOKUP(Table_Neonatal5[[#This Row],[PretermBy]],Table_PretermBy7[],2,FALSE)</f>
        <v>#N/A</v>
      </c>
      <c r="FC178" t="str">
        <f>VLOOKUP(Table_Neonatal5[[#This Row],[Diagnosis1]],Table_diagnosis[],2,FALSE)</f>
        <v>Bas poids de naissance</v>
      </c>
      <c r="FD178" t="str">
        <f>VLOOKUP(Table_Neonatal5[[#This Row],[Diagnosis2]],Table_diagnosis[],2,FALSE)</f>
        <v>Infection neonatale / septicimie neonatale</v>
      </c>
      <c r="FE178" s="4" t="str">
        <f>VLOOKUP(Table_Neonatal5[[#This Row],[DischargeLoc]],Table_DischargeLoc1[],2,FALSE)</f>
        <v>Sortie/maternite</v>
      </c>
      <c r="FF178" s="4" t="str">
        <f>VLOOKUP(Table_Neonatal5[[#This Row],[AdmissionTempLow]],Table_YesNo8[],2,FALSE)</f>
        <v>Non</v>
      </c>
      <c r="FG178" s="4" t="str">
        <f>VLOOKUP(Table_Neonatal5[[#This Row],[BirthWeightLow]],Table_YesNo8[],2,FALSE)</f>
        <v>Non</v>
      </c>
      <c r="FH178" s="4" t="str">
        <f>VLOOKUP(Table_Neonatal5[[#This Row],[GestationalAgeLow]],Table_YesNo8[],2,FALSE)</f>
        <v>Non</v>
      </c>
      <c r="FI178" s="4" t="str">
        <f>VLOOKUP(Table_Neonatal5[[#This Row],[MethRx]],Table_YesNo8[],2,FALSE)</f>
        <v>Non</v>
      </c>
      <c r="FJ178" s="4" t="str">
        <f>VLOOKUP(Table_Neonatal5[[#This Row],[OxygenTherapy]],Table_YesNo8[],2,FALSE)</f>
        <v>Non</v>
      </c>
      <c r="FK178" s="4" t="e">
        <f>VLOOKUP(Table_Neonatal5[[#This Row],[OxygenMethod]],Table_OxygenMethod6[],2,FALSE)</f>
        <v>#N/A</v>
      </c>
      <c r="FL178" s="4" t="str">
        <f>VLOOKUP(Table_Neonatal5[[#This Row],[BloodSugarLow]],Table_YesNo8[],2,FALSE)</f>
        <v>Non</v>
      </c>
      <c r="FM178" s="4" t="str">
        <f>VLOOKUP(Table_Neonatal5[[#This Row],[AdmittedFirst48]],Table_YesNo8[],2,FALSE)</f>
        <v>Non</v>
      </c>
      <c r="FN178" s="4" t="str">
        <f>VLOOKUP(Table_Neonatal5[[#This Row],[Remained2weeks]],Table_YesNo8[],2,FALSE)</f>
        <v>Non</v>
      </c>
      <c r="FO178" s="4" t="str">
        <f>VLOOKUP(Table_Neonatal5[[#This Row],[Antibiotics]],Table_YesNo8[],2,FALSE)</f>
        <v>Oui</v>
      </c>
      <c r="FP178" s="4" t="str">
        <f>VLOOKUP(Table_Neonatal5[[#This Row],[BilirubinMeas]],Table_YesNo8[],2,FALSE)</f>
        <v>Non</v>
      </c>
      <c r="FQ178" s="4" t="str">
        <f>VLOOKUP(Table_Neonatal5[[#This Row],[Phototherapy]],Table_YesNo8[],2,FALSE)</f>
        <v>Non</v>
      </c>
      <c r="FR178" s="3">
        <f>DATE(2000+Table_Neonatal5[[#This Row],[AdmitYear]],Table_Neonatal5[[#This Row],[AdmitMonth]],Table_Neonatal5[[#This Row],[AdmitDay]])</f>
        <v>42803</v>
      </c>
    </row>
    <row r="179" spans="1:174" x14ac:dyDescent="0.25">
      <c r="A179" t="s">
        <v>418</v>
      </c>
      <c r="B179" s="1">
        <v>0.51666666666666672</v>
      </c>
      <c r="C179" t="s">
        <v>185</v>
      </c>
      <c r="D179">
        <v>24</v>
      </c>
      <c r="E179">
        <v>12</v>
      </c>
      <c r="F179">
        <v>16</v>
      </c>
      <c r="G179">
        <v>0</v>
      </c>
      <c r="H179">
        <v>20</v>
      </c>
      <c r="I179">
        <v>1</v>
      </c>
      <c r="J179">
        <v>17</v>
      </c>
      <c r="K179">
        <v>0</v>
      </c>
      <c r="L179">
        <v>1</v>
      </c>
      <c r="M179">
        <v>0</v>
      </c>
      <c r="N179">
        <v>2800</v>
      </c>
      <c r="O179">
        <v>0</v>
      </c>
      <c r="P179">
        <v>0</v>
      </c>
      <c r="R179">
        <v>0</v>
      </c>
      <c r="T179" s="2">
        <v>0.8520833333333333</v>
      </c>
      <c r="U179">
        <v>0</v>
      </c>
      <c r="V179">
        <v>26</v>
      </c>
      <c r="W179">
        <v>0</v>
      </c>
      <c r="X179">
        <v>12</v>
      </c>
      <c r="Y179">
        <v>0</v>
      </c>
      <c r="Z179" t="s">
        <v>419</v>
      </c>
      <c r="AB179">
        <v>0</v>
      </c>
      <c r="AD179">
        <v>28</v>
      </c>
      <c r="AE179">
        <v>1</v>
      </c>
      <c r="AF179">
        <v>17</v>
      </c>
      <c r="AG179">
        <v>0</v>
      </c>
      <c r="AI179">
        <v>0</v>
      </c>
      <c r="AJ179">
        <v>1</v>
      </c>
      <c r="AK179">
        <v>3250</v>
      </c>
      <c r="AL179">
        <v>0</v>
      </c>
      <c r="AM179">
        <v>16</v>
      </c>
      <c r="AN179" s="2">
        <v>0.86597222222222225</v>
      </c>
      <c r="AO179">
        <v>0</v>
      </c>
      <c r="AP179">
        <v>20</v>
      </c>
      <c r="AQ179">
        <v>1</v>
      </c>
      <c r="AR179">
        <v>17</v>
      </c>
      <c r="AS179">
        <v>0</v>
      </c>
      <c r="AT179">
        <v>0</v>
      </c>
      <c r="AU179" s="1"/>
      <c r="AV179">
        <v>0</v>
      </c>
      <c r="AX179">
        <v>0</v>
      </c>
      <c r="AZ179">
        <v>0</v>
      </c>
      <c r="BA179">
        <v>0</v>
      </c>
      <c r="BF179">
        <v>0</v>
      </c>
      <c r="BG179" s="2"/>
      <c r="BH179">
        <v>0</v>
      </c>
      <c r="BL179">
        <v>0</v>
      </c>
      <c r="BM179" s="1"/>
      <c r="BN179">
        <v>0</v>
      </c>
      <c r="BO179">
        <v>0</v>
      </c>
      <c r="BP179" s="3"/>
      <c r="BQ179">
        <v>0</v>
      </c>
      <c r="BR179" s="3"/>
      <c r="BS179">
        <v>0</v>
      </c>
      <c r="BT179">
        <v>1</v>
      </c>
      <c r="BU179">
        <v>0</v>
      </c>
      <c r="DZ179">
        <v>0</v>
      </c>
      <c r="ED179">
        <v>0</v>
      </c>
      <c r="EM179">
        <v>0</v>
      </c>
      <c r="ES179">
        <v>0</v>
      </c>
      <c r="ET179">
        <v>0</v>
      </c>
      <c r="EV179" t="s">
        <v>189</v>
      </c>
      <c r="EW179">
        <v>2</v>
      </c>
      <c r="EX179">
        <v>2</v>
      </c>
      <c r="EY179">
        <v>17</v>
      </c>
      <c r="EZ179" s="1">
        <v>0.52083333333333337</v>
      </c>
      <c r="FA179" t="str">
        <f>VLOOKUP(Table_Neonatal5[[#This Row],[Gender]],Table_Gender2[],2,FALSE)</f>
        <v>feminin</v>
      </c>
      <c r="FB179" t="e">
        <f>VLOOKUP(Table_Neonatal5[[#This Row],[PretermBy]],Table_PretermBy7[],2,FALSE)</f>
        <v>#N/A</v>
      </c>
      <c r="FC179" t="str">
        <f>VLOOKUP(Table_Neonatal5[[#This Row],[Diagnosis1]],Table_diagnosis[],2,FALSE)</f>
        <v>Autre diagnostic</v>
      </c>
      <c r="FD179" t="e">
        <f>VLOOKUP(Table_Neonatal5[[#This Row],[Diagnosis2]],Table_diagnosis[],2,FALSE)</f>
        <v>#N/A</v>
      </c>
      <c r="FE179" s="4" t="str">
        <f>VLOOKUP(Table_Neonatal5[[#This Row],[DischargeLoc]],Table_DischargeLoc1[],2,FALSE)</f>
        <v>Sortie/maternite</v>
      </c>
      <c r="FF179" s="4" t="str">
        <f>VLOOKUP(Table_Neonatal5[[#This Row],[AdmissionTempLow]],Table_YesNo8[],2,FALSE)</f>
        <v>Non</v>
      </c>
      <c r="FG179" s="4" t="str">
        <f>VLOOKUP(Table_Neonatal5[[#This Row],[BirthWeightLow]],Table_YesNo8[],2,FALSE)</f>
        <v>Non</v>
      </c>
      <c r="FH179" s="4" t="str">
        <f>VLOOKUP(Table_Neonatal5[[#This Row],[GestationalAgeLow]],Table_YesNo8[],2,FALSE)</f>
        <v>Non</v>
      </c>
      <c r="FI179" s="4" t="str">
        <f>VLOOKUP(Table_Neonatal5[[#This Row],[MethRx]],Table_YesNo8[],2,FALSE)</f>
        <v>Non</v>
      </c>
      <c r="FJ179" s="4" t="str">
        <f>VLOOKUP(Table_Neonatal5[[#This Row],[OxygenTherapy]],Table_YesNo8[],2,FALSE)</f>
        <v>Non</v>
      </c>
      <c r="FK179" s="4" t="e">
        <f>VLOOKUP(Table_Neonatal5[[#This Row],[OxygenMethod]],Table_OxygenMethod6[],2,FALSE)</f>
        <v>#N/A</v>
      </c>
      <c r="FL179" s="4" t="str">
        <f>VLOOKUP(Table_Neonatal5[[#This Row],[BloodSugarLow]],Table_YesNo8[],2,FALSE)</f>
        <v>Non</v>
      </c>
      <c r="FM179" s="4" t="str">
        <f>VLOOKUP(Table_Neonatal5[[#This Row],[AdmittedFirst48]],Table_YesNo8[],2,FALSE)</f>
        <v>Oui</v>
      </c>
      <c r="FN179" s="4" t="str">
        <f>VLOOKUP(Table_Neonatal5[[#This Row],[Remained2weeks]],Table_YesNo8[],2,FALSE)</f>
        <v>Non</v>
      </c>
      <c r="FO179" s="4" t="str">
        <f>VLOOKUP(Table_Neonatal5[[#This Row],[Antibiotics]],Table_YesNo8[],2,FALSE)</f>
        <v>Non</v>
      </c>
      <c r="FP179" s="4" t="str">
        <f>VLOOKUP(Table_Neonatal5[[#This Row],[BilirubinMeas]],Table_YesNo8[],2,FALSE)</f>
        <v>Non</v>
      </c>
      <c r="FQ179" s="4" t="str">
        <f>VLOOKUP(Table_Neonatal5[[#This Row],[Phototherapy]],Table_YesNo8[],2,FALSE)</f>
        <v>Non</v>
      </c>
      <c r="FR179" s="3">
        <f>DATE(2000+Table_Neonatal5[[#This Row],[AdmitYear]],Table_Neonatal5[[#This Row],[AdmitMonth]],Table_Neonatal5[[#This Row],[AdmitDay]])</f>
        <v>42755</v>
      </c>
    </row>
    <row r="180" spans="1:174" x14ac:dyDescent="0.25">
      <c r="A180" t="s">
        <v>420</v>
      </c>
      <c r="B180" s="1">
        <v>0.46597222222222223</v>
      </c>
      <c r="C180" t="s">
        <v>185</v>
      </c>
      <c r="D180">
        <v>7</v>
      </c>
      <c r="E180">
        <v>10</v>
      </c>
      <c r="F180">
        <v>16</v>
      </c>
      <c r="G180">
        <v>0</v>
      </c>
      <c r="H180">
        <v>7</v>
      </c>
      <c r="I180">
        <v>10</v>
      </c>
      <c r="J180">
        <v>16</v>
      </c>
      <c r="K180">
        <v>0</v>
      </c>
      <c r="L180">
        <v>0</v>
      </c>
      <c r="M180">
        <v>0</v>
      </c>
      <c r="N180">
        <v>3600</v>
      </c>
      <c r="O180">
        <v>0</v>
      </c>
      <c r="P180">
        <v>0</v>
      </c>
      <c r="R180">
        <v>0</v>
      </c>
      <c r="T180" s="2">
        <v>0.10416666666666667</v>
      </c>
      <c r="U180">
        <v>0</v>
      </c>
      <c r="V180">
        <v>0</v>
      </c>
      <c r="W180">
        <v>0</v>
      </c>
      <c r="X180">
        <v>8</v>
      </c>
      <c r="Y180">
        <v>0</v>
      </c>
      <c r="AA180">
        <v>6</v>
      </c>
      <c r="AB180">
        <v>0</v>
      </c>
      <c r="AD180">
        <v>14</v>
      </c>
      <c r="AE180">
        <v>10</v>
      </c>
      <c r="AF180">
        <v>16</v>
      </c>
      <c r="AG180">
        <v>0</v>
      </c>
      <c r="AH180">
        <v>4</v>
      </c>
      <c r="AI180">
        <v>0</v>
      </c>
      <c r="AJ180">
        <v>1</v>
      </c>
      <c r="AK180">
        <v>3900</v>
      </c>
      <c r="AL180">
        <v>0</v>
      </c>
      <c r="AM180">
        <v>16</v>
      </c>
      <c r="AN180" s="2">
        <v>0.10416666666666667</v>
      </c>
      <c r="AO180">
        <v>0</v>
      </c>
      <c r="AP180">
        <v>7</v>
      </c>
      <c r="AQ180">
        <v>10</v>
      </c>
      <c r="AR180">
        <v>16</v>
      </c>
      <c r="AS180">
        <v>0</v>
      </c>
      <c r="AT180">
        <v>0</v>
      </c>
      <c r="AU180" s="1"/>
      <c r="AV180">
        <v>0</v>
      </c>
      <c r="AX180">
        <v>0</v>
      </c>
      <c r="AZ180">
        <v>0</v>
      </c>
      <c r="BA180">
        <v>1</v>
      </c>
      <c r="BB180">
        <v>1</v>
      </c>
      <c r="BC180">
        <v>7</v>
      </c>
      <c r="BD180">
        <v>10</v>
      </c>
      <c r="BE180">
        <v>16</v>
      </c>
      <c r="BF180">
        <v>0</v>
      </c>
      <c r="BG180" s="2">
        <v>0.25</v>
      </c>
      <c r="BH180">
        <v>0</v>
      </c>
      <c r="BI180">
        <v>7</v>
      </c>
      <c r="BJ180">
        <v>10</v>
      </c>
      <c r="BK180">
        <v>16</v>
      </c>
      <c r="BL180">
        <v>0</v>
      </c>
      <c r="BM180" s="1">
        <v>0.5</v>
      </c>
      <c r="BN180">
        <v>0</v>
      </c>
      <c r="BP180" s="3"/>
      <c r="BQ180">
        <v>0</v>
      </c>
      <c r="BR180" s="3"/>
      <c r="BS180">
        <v>0</v>
      </c>
      <c r="BT180">
        <v>1</v>
      </c>
      <c r="BU180">
        <v>0</v>
      </c>
      <c r="DZ180">
        <v>1</v>
      </c>
      <c r="EA180">
        <v>7</v>
      </c>
      <c r="EB180">
        <v>10</v>
      </c>
      <c r="EC180">
        <v>16</v>
      </c>
      <c r="ED180">
        <v>0</v>
      </c>
      <c r="EE180">
        <v>180</v>
      </c>
      <c r="EF180">
        <v>2</v>
      </c>
      <c r="EG180">
        <v>17.5</v>
      </c>
      <c r="EH180">
        <v>1</v>
      </c>
      <c r="EM180">
        <v>1</v>
      </c>
      <c r="EO180">
        <v>15</v>
      </c>
      <c r="ES180">
        <v>0</v>
      </c>
      <c r="ET180">
        <v>1</v>
      </c>
      <c r="EV180" t="s">
        <v>189</v>
      </c>
      <c r="EW180">
        <v>11</v>
      </c>
      <c r="EX180">
        <v>11</v>
      </c>
      <c r="EY180">
        <v>16</v>
      </c>
      <c r="EZ180" s="1">
        <v>0.47222222222222221</v>
      </c>
      <c r="FA180" t="str">
        <f>VLOOKUP(Table_Neonatal5[[#This Row],[Gender]],Table_Gender2[],2,FALSE)</f>
        <v>masculin</v>
      </c>
      <c r="FB180" t="e">
        <f>VLOOKUP(Table_Neonatal5[[#This Row],[PretermBy]],Table_PretermBy7[],2,FALSE)</f>
        <v>#N/A</v>
      </c>
      <c r="FC180" t="str">
        <f>VLOOKUP(Table_Neonatal5[[#This Row],[Diagnosis1]],Table_diagnosis[],2,FALSE)</f>
        <v>Asphyxia a la naissance / APGAR bas / HIE</v>
      </c>
      <c r="FD180" t="str">
        <f>VLOOKUP(Table_Neonatal5[[#This Row],[Diagnosis2]],Table_diagnosis[],2,FALSE)</f>
        <v>Hypoglycemie</v>
      </c>
      <c r="FE180" s="4" t="str">
        <f>VLOOKUP(Table_Neonatal5[[#This Row],[DischargeLoc]],Table_DischargeLoc1[],2,FALSE)</f>
        <v>Sortie/maternite</v>
      </c>
      <c r="FF180" s="4" t="str">
        <f>VLOOKUP(Table_Neonatal5[[#This Row],[AdmissionTempLow]],Table_YesNo8[],2,FALSE)</f>
        <v>Non</v>
      </c>
      <c r="FG180" s="4" t="str">
        <f>VLOOKUP(Table_Neonatal5[[#This Row],[BirthWeightLow]],Table_YesNo8[],2,FALSE)</f>
        <v>Non</v>
      </c>
      <c r="FH180" s="4" t="str">
        <f>VLOOKUP(Table_Neonatal5[[#This Row],[GestationalAgeLow]],Table_YesNo8[],2,FALSE)</f>
        <v>Non</v>
      </c>
      <c r="FI180" s="4" t="str">
        <f>VLOOKUP(Table_Neonatal5[[#This Row],[MethRx]],Table_YesNo8[],2,FALSE)</f>
        <v>Non</v>
      </c>
      <c r="FJ180" s="4" t="str">
        <f>VLOOKUP(Table_Neonatal5[[#This Row],[OxygenTherapy]],Table_YesNo8[],2,FALSE)</f>
        <v>Oui</v>
      </c>
      <c r="FK180" s="4" t="str">
        <f>VLOOKUP(Table_Neonatal5[[#This Row],[OxygenMethod]],Table_OxygenMethod6[],2,FALSE)</f>
        <v>canule nasale/mask</v>
      </c>
      <c r="FL180" s="4" t="str">
        <f>VLOOKUP(Table_Neonatal5[[#This Row],[BloodSugarLow]],Table_YesNo8[],2,FALSE)</f>
        <v>Non</v>
      </c>
      <c r="FM180" s="4" t="str">
        <f>VLOOKUP(Table_Neonatal5[[#This Row],[AdmittedFirst48]],Table_YesNo8[],2,FALSE)</f>
        <v>Oui</v>
      </c>
      <c r="FN180" s="4" t="str">
        <f>VLOOKUP(Table_Neonatal5[[#This Row],[Remained2weeks]],Table_YesNo8[],2,FALSE)</f>
        <v>Non</v>
      </c>
      <c r="FO180" s="4" t="str">
        <f>VLOOKUP(Table_Neonatal5[[#This Row],[Antibiotics]],Table_YesNo8[],2,FALSE)</f>
        <v>Oui</v>
      </c>
      <c r="FP180" s="4" t="str">
        <f>VLOOKUP(Table_Neonatal5[[#This Row],[BilirubinMeas]],Table_YesNo8[],2,FALSE)</f>
        <v>Oui</v>
      </c>
      <c r="FQ180" s="4" t="str">
        <f>VLOOKUP(Table_Neonatal5[[#This Row],[Phototherapy]],Table_YesNo8[],2,FALSE)</f>
        <v>Oui</v>
      </c>
      <c r="FR180" s="3">
        <f>DATE(2000+Table_Neonatal5[[#This Row],[AdmitYear]],Table_Neonatal5[[#This Row],[AdmitMonth]],Table_Neonatal5[[#This Row],[AdmitDay]])</f>
        <v>42650</v>
      </c>
    </row>
    <row r="181" spans="1:174" x14ac:dyDescent="0.25">
      <c r="A181" t="s">
        <v>421</v>
      </c>
      <c r="B181" s="1">
        <v>0.37291666666666667</v>
      </c>
      <c r="C181" t="s">
        <v>185</v>
      </c>
      <c r="D181">
        <v>5</v>
      </c>
      <c r="E181">
        <v>2</v>
      </c>
      <c r="F181">
        <v>17</v>
      </c>
      <c r="G181">
        <v>0</v>
      </c>
      <c r="H181">
        <v>5</v>
      </c>
      <c r="I181">
        <v>2</v>
      </c>
      <c r="J181">
        <v>17</v>
      </c>
      <c r="K181">
        <v>0</v>
      </c>
      <c r="L181">
        <v>0</v>
      </c>
      <c r="M181">
        <v>0</v>
      </c>
      <c r="N181">
        <v>3520</v>
      </c>
      <c r="O181">
        <v>0</v>
      </c>
      <c r="P181">
        <v>0</v>
      </c>
      <c r="R181">
        <v>0</v>
      </c>
      <c r="T181" s="2">
        <v>0.52430555555555558</v>
      </c>
      <c r="U181">
        <v>0</v>
      </c>
      <c r="V181">
        <v>0</v>
      </c>
      <c r="W181">
        <v>0</v>
      </c>
      <c r="X181">
        <v>8</v>
      </c>
      <c r="Y181">
        <v>0</v>
      </c>
      <c r="AA181">
        <v>3</v>
      </c>
      <c r="AB181">
        <v>0</v>
      </c>
      <c r="AD181">
        <v>6</v>
      </c>
      <c r="AE181">
        <v>2</v>
      </c>
      <c r="AF181">
        <v>17</v>
      </c>
      <c r="AG181">
        <v>0</v>
      </c>
      <c r="AH181">
        <v>1</v>
      </c>
      <c r="AI181">
        <v>0</v>
      </c>
      <c r="AJ181">
        <v>4</v>
      </c>
      <c r="AK181">
        <v>3500</v>
      </c>
      <c r="AL181">
        <v>0</v>
      </c>
      <c r="AM181">
        <v>6</v>
      </c>
      <c r="AN181" s="2">
        <v>0.52430555555555558</v>
      </c>
      <c r="AO181">
        <v>0</v>
      </c>
      <c r="AP181">
        <v>5</v>
      </c>
      <c r="AQ181">
        <v>2</v>
      </c>
      <c r="AR181">
        <v>17</v>
      </c>
      <c r="AS181">
        <v>0</v>
      </c>
      <c r="AT181">
        <v>0</v>
      </c>
      <c r="AU181" s="1"/>
      <c r="AV181">
        <v>0</v>
      </c>
      <c r="AX181">
        <v>0</v>
      </c>
      <c r="AZ181">
        <v>0</v>
      </c>
      <c r="BA181">
        <v>1</v>
      </c>
      <c r="BB181">
        <v>1</v>
      </c>
      <c r="BC181">
        <v>5</v>
      </c>
      <c r="BD181">
        <v>2</v>
      </c>
      <c r="BE181">
        <v>17</v>
      </c>
      <c r="BF181">
        <v>0</v>
      </c>
      <c r="BG181" s="2">
        <v>0.54166666666666663</v>
      </c>
      <c r="BH181">
        <v>0</v>
      </c>
      <c r="BI181">
        <v>5</v>
      </c>
      <c r="BJ181">
        <v>2</v>
      </c>
      <c r="BK181">
        <v>17</v>
      </c>
      <c r="BL181">
        <v>0</v>
      </c>
      <c r="BM181" s="1">
        <v>0.875</v>
      </c>
      <c r="BN181">
        <v>0</v>
      </c>
      <c r="BO181">
        <v>0</v>
      </c>
      <c r="BP181" s="3"/>
      <c r="BQ181">
        <v>0</v>
      </c>
      <c r="BR181" s="3"/>
      <c r="BS181">
        <v>0</v>
      </c>
      <c r="BT181">
        <v>1</v>
      </c>
      <c r="BU181">
        <v>0</v>
      </c>
      <c r="DZ181">
        <v>1</v>
      </c>
      <c r="EA181">
        <v>5</v>
      </c>
      <c r="EB181">
        <v>2</v>
      </c>
      <c r="EC181">
        <v>17</v>
      </c>
      <c r="ED181">
        <v>0</v>
      </c>
      <c r="EE181">
        <v>510</v>
      </c>
      <c r="EF181">
        <v>3</v>
      </c>
      <c r="EI181">
        <v>70</v>
      </c>
      <c r="EJ181">
        <v>1</v>
      </c>
      <c r="EM181">
        <v>0</v>
      </c>
      <c r="ES181">
        <v>0</v>
      </c>
      <c r="ET181">
        <v>0</v>
      </c>
      <c r="EV181" t="s">
        <v>186</v>
      </c>
      <c r="EW181">
        <v>10</v>
      </c>
      <c r="EX181">
        <v>3</v>
      </c>
      <c r="EY181">
        <v>17</v>
      </c>
      <c r="EZ181" s="1">
        <v>0.38055555555555554</v>
      </c>
      <c r="FA181" t="str">
        <f>VLOOKUP(Table_Neonatal5[[#This Row],[Gender]],Table_Gender2[],2,FALSE)</f>
        <v>masculin</v>
      </c>
      <c r="FB181" t="e">
        <f>VLOOKUP(Table_Neonatal5[[#This Row],[PretermBy]],Table_PretermBy7[],2,FALSE)</f>
        <v>#N/A</v>
      </c>
      <c r="FC181" t="str">
        <f>VLOOKUP(Table_Neonatal5[[#This Row],[Diagnosis1]],Table_diagnosis[],2,FALSE)</f>
        <v>Asphyxia a la naissance / APGAR bas / HIE</v>
      </c>
      <c r="FD181" t="str">
        <f>VLOOKUP(Table_Neonatal5[[#This Row],[Diagnosis2]],Table_diagnosis[],2,FALSE)</f>
        <v>Infection neonatale / septicimie neonatale</v>
      </c>
      <c r="FE181" s="4" t="str">
        <f>VLOOKUP(Table_Neonatal5[[#This Row],[DischargeLoc]],Table_DischargeLoc1[],2,FALSE)</f>
        <v>decede</v>
      </c>
      <c r="FF181" s="4" t="str">
        <f>VLOOKUP(Table_Neonatal5[[#This Row],[AdmissionTempLow]],Table_YesNo8[],2,FALSE)</f>
        <v>Non</v>
      </c>
      <c r="FG181" s="4" t="str">
        <f>VLOOKUP(Table_Neonatal5[[#This Row],[BirthWeightLow]],Table_YesNo8[],2,FALSE)</f>
        <v>Non</v>
      </c>
      <c r="FH181" s="4" t="str">
        <f>VLOOKUP(Table_Neonatal5[[#This Row],[GestationalAgeLow]],Table_YesNo8[],2,FALSE)</f>
        <v>Non</v>
      </c>
      <c r="FI181" s="4" t="str">
        <f>VLOOKUP(Table_Neonatal5[[#This Row],[MethRx]],Table_YesNo8[],2,FALSE)</f>
        <v>Non</v>
      </c>
      <c r="FJ181" s="4" t="str">
        <f>VLOOKUP(Table_Neonatal5[[#This Row],[OxygenTherapy]],Table_YesNo8[],2,FALSE)</f>
        <v>Oui</v>
      </c>
      <c r="FK181" s="4" t="str">
        <f>VLOOKUP(Table_Neonatal5[[#This Row],[OxygenMethod]],Table_OxygenMethod6[],2,FALSE)</f>
        <v>canule nasale/mask</v>
      </c>
      <c r="FL181" s="4" t="str">
        <f>VLOOKUP(Table_Neonatal5[[#This Row],[BloodSugarLow]],Table_YesNo8[],2,FALSE)</f>
        <v>Non</v>
      </c>
      <c r="FM181" s="4" t="str">
        <f>VLOOKUP(Table_Neonatal5[[#This Row],[AdmittedFirst48]],Table_YesNo8[],2,FALSE)</f>
        <v>Oui</v>
      </c>
      <c r="FN181" s="4" t="str">
        <f>VLOOKUP(Table_Neonatal5[[#This Row],[Remained2weeks]],Table_YesNo8[],2,FALSE)</f>
        <v>Non</v>
      </c>
      <c r="FO181" s="4" t="str">
        <f>VLOOKUP(Table_Neonatal5[[#This Row],[Antibiotics]],Table_YesNo8[],2,FALSE)</f>
        <v>Oui</v>
      </c>
      <c r="FP181" s="4" t="str">
        <f>VLOOKUP(Table_Neonatal5[[#This Row],[BilirubinMeas]],Table_YesNo8[],2,FALSE)</f>
        <v>Non</v>
      </c>
      <c r="FQ181" s="4" t="str">
        <f>VLOOKUP(Table_Neonatal5[[#This Row],[Phototherapy]],Table_YesNo8[],2,FALSE)</f>
        <v>Non</v>
      </c>
      <c r="FR181" s="3">
        <f>DATE(2000+Table_Neonatal5[[#This Row],[AdmitYear]],Table_Neonatal5[[#This Row],[AdmitMonth]],Table_Neonatal5[[#This Row],[AdmitDay]])</f>
        <v>42771</v>
      </c>
    </row>
    <row r="182" spans="1:174" x14ac:dyDescent="0.25">
      <c r="A182" t="s">
        <v>422</v>
      </c>
      <c r="B182" s="1">
        <v>0.36458333333333331</v>
      </c>
      <c r="C182" t="s">
        <v>185</v>
      </c>
      <c r="D182">
        <v>8</v>
      </c>
      <c r="E182">
        <v>11</v>
      </c>
      <c r="F182">
        <v>16</v>
      </c>
      <c r="G182">
        <v>0</v>
      </c>
      <c r="H182">
        <v>8</v>
      </c>
      <c r="I182">
        <v>11</v>
      </c>
      <c r="J182">
        <v>16</v>
      </c>
      <c r="K182">
        <v>0</v>
      </c>
      <c r="L182">
        <v>0</v>
      </c>
      <c r="M182">
        <v>0</v>
      </c>
      <c r="N182">
        <v>4300</v>
      </c>
      <c r="O182">
        <v>0</v>
      </c>
      <c r="P182">
        <v>0</v>
      </c>
      <c r="R182">
        <v>0</v>
      </c>
      <c r="T182" s="2">
        <v>0.70833333333333337</v>
      </c>
      <c r="U182">
        <v>0</v>
      </c>
      <c r="V182">
        <v>0</v>
      </c>
      <c r="W182">
        <v>0</v>
      </c>
      <c r="X182">
        <v>8</v>
      </c>
      <c r="Y182">
        <v>0</v>
      </c>
      <c r="AB182">
        <v>0</v>
      </c>
      <c r="AD182">
        <v>15</v>
      </c>
      <c r="AE182">
        <v>11</v>
      </c>
      <c r="AF182">
        <v>16</v>
      </c>
      <c r="AG182">
        <v>0</v>
      </c>
      <c r="AH182">
        <v>7</v>
      </c>
      <c r="AI182">
        <v>0</v>
      </c>
      <c r="AJ182">
        <v>1</v>
      </c>
      <c r="AK182">
        <v>3900</v>
      </c>
      <c r="AL182">
        <v>0</v>
      </c>
      <c r="AM182">
        <v>18</v>
      </c>
      <c r="AN182" s="2">
        <v>0.70833333333333337</v>
      </c>
      <c r="AO182">
        <v>0</v>
      </c>
      <c r="AP182">
        <v>8</v>
      </c>
      <c r="AQ182">
        <v>11</v>
      </c>
      <c r="AR182">
        <v>16</v>
      </c>
      <c r="AS182">
        <v>0</v>
      </c>
      <c r="AT182">
        <v>0</v>
      </c>
      <c r="AU182" s="1"/>
      <c r="AV182">
        <v>0</v>
      </c>
      <c r="AX182">
        <v>0</v>
      </c>
      <c r="AZ182">
        <v>0</v>
      </c>
      <c r="BA182">
        <v>0</v>
      </c>
      <c r="BF182">
        <v>0</v>
      </c>
      <c r="BG182" s="2"/>
      <c r="BH182">
        <v>0</v>
      </c>
      <c r="BL182">
        <v>0</v>
      </c>
      <c r="BM182" s="1"/>
      <c r="BN182">
        <v>0</v>
      </c>
      <c r="BO182">
        <v>0</v>
      </c>
      <c r="BP182" s="3"/>
      <c r="BQ182">
        <v>0</v>
      </c>
      <c r="BR182" s="3"/>
      <c r="BS182">
        <v>0</v>
      </c>
      <c r="BT182">
        <v>1</v>
      </c>
      <c r="BU182">
        <v>0</v>
      </c>
      <c r="DZ182">
        <v>1</v>
      </c>
      <c r="EA182">
        <v>8</v>
      </c>
      <c r="EB182">
        <v>11</v>
      </c>
      <c r="EC182">
        <v>16</v>
      </c>
      <c r="ED182">
        <v>0</v>
      </c>
      <c r="EE182">
        <v>215</v>
      </c>
      <c r="EF182">
        <v>2</v>
      </c>
      <c r="EG182">
        <v>21.5</v>
      </c>
      <c r="EH182">
        <v>1</v>
      </c>
      <c r="EM182">
        <v>0</v>
      </c>
      <c r="ES182">
        <v>0</v>
      </c>
      <c r="ET182">
        <v>0</v>
      </c>
      <c r="EV182" t="s">
        <v>189</v>
      </c>
      <c r="EW182">
        <v>12</v>
      </c>
      <c r="EX182">
        <v>12</v>
      </c>
      <c r="EY182">
        <v>16</v>
      </c>
      <c r="EZ182" s="1">
        <v>0.36875000000000002</v>
      </c>
      <c r="FA182" t="str">
        <f>VLOOKUP(Table_Neonatal5[[#This Row],[Gender]],Table_Gender2[],2,FALSE)</f>
        <v>masculin</v>
      </c>
      <c r="FB182" t="e">
        <f>VLOOKUP(Table_Neonatal5[[#This Row],[PretermBy]],Table_PretermBy7[],2,FALSE)</f>
        <v>#N/A</v>
      </c>
      <c r="FC182" t="str">
        <f>VLOOKUP(Table_Neonatal5[[#This Row],[Diagnosis1]],Table_diagnosis[],2,FALSE)</f>
        <v>Asphyxia a la naissance / APGAR bas / HIE</v>
      </c>
      <c r="FD182" t="e">
        <f>VLOOKUP(Table_Neonatal5[[#This Row],[Diagnosis2]],Table_diagnosis[],2,FALSE)</f>
        <v>#N/A</v>
      </c>
      <c r="FE182" s="4" t="str">
        <f>VLOOKUP(Table_Neonatal5[[#This Row],[DischargeLoc]],Table_DischargeLoc1[],2,FALSE)</f>
        <v>Sortie/maternite</v>
      </c>
      <c r="FF182" s="4" t="str">
        <f>VLOOKUP(Table_Neonatal5[[#This Row],[AdmissionTempLow]],Table_YesNo8[],2,FALSE)</f>
        <v>Non</v>
      </c>
      <c r="FG182" s="4" t="str">
        <f>VLOOKUP(Table_Neonatal5[[#This Row],[BirthWeightLow]],Table_YesNo8[],2,FALSE)</f>
        <v>Non</v>
      </c>
      <c r="FH182" s="4" t="str">
        <f>VLOOKUP(Table_Neonatal5[[#This Row],[GestationalAgeLow]],Table_YesNo8[],2,FALSE)</f>
        <v>Non</v>
      </c>
      <c r="FI182" s="4" t="str">
        <f>VLOOKUP(Table_Neonatal5[[#This Row],[MethRx]],Table_YesNo8[],2,FALSE)</f>
        <v>Non</v>
      </c>
      <c r="FJ182" s="4" t="str">
        <f>VLOOKUP(Table_Neonatal5[[#This Row],[OxygenTherapy]],Table_YesNo8[],2,FALSE)</f>
        <v>Non</v>
      </c>
      <c r="FK182" s="4" t="e">
        <f>VLOOKUP(Table_Neonatal5[[#This Row],[OxygenMethod]],Table_OxygenMethod6[],2,FALSE)</f>
        <v>#N/A</v>
      </c>
      <c r="FL182" s="4" t="str">
        <f>VLOOKUP(Table_Neonatal5[[#This Row],[BloodSugarLow]],Table_YesNo8[],2,FALSE)</f>
        <v>Non</v>
      </c>
      <c r="FM182" s="4" t="str">
        <f>VLOOKUP(Table_Neonatal5[[#This Row],[AdmittedFirst48]],Table_YesNo8[],2,FALSE)</f>
        <v>Oui</v>
      </c>
      <c r="FN182" s="4" t="str">
        <f>VLOOKUP(Table_Neonatal5[[#This Row],[Remained2weeks]],Table_YesNo8[],2,FALSE)</f>
        <v>Non</v>
      </c>
      <c r="FO182" s="4" t="str">
        <f>VLOOKUP(Table_Neonatal5[[#This Row],[Antibiotics]],Table_YesNo8[],2,FALSE)</f>
        <v>Oui</v>
      </c>
      <c r="FP182" s="4" t="str">
        <f>VLOOKUP(Table_Neonatal5[[#This Row],[BilirubinMeas]],Table_YesNo8[],2,FALSE)</f>
        <v>Non</v>
      </c>
      <c r="FQ182" s="4" t="str">
        <f>VLOOKUP(Table_Neonatal5[[#This Row],[Phototherapy]],Table_YesNo8[],2,FALSE)</f>
        <v>Non</v>
      </c>
      <c r="FR182" s="3">
        <f>DATE(2000+Table_Neonatal5[[#This Row],[AdmitYear]],Table_Neonatal5[[#This Row],[AdmitMonth]],Table_Neonatal5[[#This Row],[AdmitDay]])</f>
        <v>42682</v>
      </c>
    </row>
    <row r="183" spans="1:174" x14ac:dyDescent="0.25">
      <c r="A183" t="s">
        <v>423</v>
      </c>
      <c r="B183" s="1">
        <v>0.51527777777777772</v>
      </c>
      <c r="C183" t="s">
        <v>185</v>
      </c>
      <c r="D183">
        <v>1</v>
      </c>
      <c r="E183">
        <v>10</v>
      </c>
      <c r="F183">
        <v>16</v>
      </c>
      <c r="G183">
        <v>0</v>
      </c>
      <c r="H183">
        <v>1</v>
      </c>
      <c r="I183">
        <v>10</v>
      </c>
      <c r="J183">
        <v>16</v>
      </c>
      <c r="K183">
        <v>0</v>
      </c>
      <c r="L183">
        <v>1</v>
      </c>
      <c r="M183">
        <v>0</v>
      </c>
      <c r="N183">
        <v>950</v>
      </c>
      <c r="O183">
        <v>0</v>
      </c>
      <c r="P183">
        <v>1</v>
      </c>
      <c r="Q183">
        <v>32</v>
      </c>
      <c r="R183">
        <v>0</v>
      </c>
      <c r="T183" s="2">
        <v>0.16666666666666666</v>
      </c>
      <c r="U183">
        <v>0</v>
      </c>
      <c r="V183">
        <v>0</v>
      </c>
      <c r="W183">
        <v>0</v>
      </c>
      <c r="X183">
        <v>2</v>
      </c>
      <c r="Y183">
        <v>0</v>
      </c>
      <c r="AA183">
        <v>3</v>
      </c>
      <c r="AB183">
        <v>0</v>
      </c>
      <c r="AD183">
        <v>29</v>
      </c>
      <c r="AE183">
        <v>11</v>
      </c>
      <c r="AF183">
        <v>16</v>
      </c>
      <c r="AG183">
        <v>0</v>
      </c>
      <c r="AH183">
        <v>56</v>
      </c>
      <c r="AI183">
        <v>0</v>
      </c>
      <c r="AJ183">
        <v>4</v>
      </c>
      <c r="AK183">
        <v>1800</v>
      </c>
      <c r="AL183">
        <v>0</v>
      </c>
      <c r="AM183">
        <v>16</v>
      </c>
      <c r="AN183" s="2">
        <v>0.16666666666666666</v>
      </c>
      <c r="AO183">
        <v>0</v>
      </c>
      <c r="AP183">
        <v>1</v>
      </c>
      <c r="AQ183">
        <v>10</v>
      </c>
      <c r="AR183">
        <v>16</v>
      </c>
      <c r="AS183">
        <v>0</v>
      </c>
      <c r="AT183">
        <v>0</v>
      </c>
      <c r="AU183" s="1"/>
      <c r="AV183">
        <v>0</v>
      </c>
      <c r="AX183">
        <v>0</v>
      </c>
      <c r="AZ183">
        <v>0</v>
      </c>
      <c r="BA183">
        <v>1</v>
      </c>
      <c r="BB183">
        <v>2</v>
      </c>
      <c r="BC183">
        <v>1</v>
      </c>
      <c r="BD183">
        <v>10</v>
      </c>
      <c r="BE183">
        <v>16</v>
      </c>
      <c r="BF183">
        <v>0</v>
      </c>
      <c r="BG183" s="2">
        <v>0.25</v>
      </c>
      <c r="BH183">
        <v>0</v>
      </c>
      <c r="BI183">
        <v>6</v>
      </c>
      <c r="BJ183">
        <v>10</v>
      </c>
      <c r="BK183">
        <v>16</v>
      </c>
      <c r="BL183">
        <v>0</v>
      </c>
      <c r="BM183" s="1">
        <v>0.375</v>
      </c>
      <c r="BN183">
        <v>0</v>
      </c>
      <c r="BP183" s="3"/>
      <c r="BQ183">
        <v>0</v>
      </c>
      <c r="BR183" s="3"/>
      <c r="BS183">
        <v>0</v>
      </c>
      <c r="BT183">
        <v>1</v>
      </c>
      <c r="BU183">
        <v>1</v>
      </c>
      <c r="BV183">
        <v>1</v>
      </c>
      <c r="BW183">
        <v>10</v>
      </c>
      <c r="BX183">
        <v>16</v>
      </c>
      <c r="BY183">
        <v>950</v>
      </c>
      <c r="BZ183">
        <v>2</v>
      </c>
      <c r="CA183">
        <v>10</v>
      </c>
      <c r="CB183">
        <v>16</v>
      </c>
      <c r="CC183">
        <v>800</v>
      </c>
      <c r="CD183">
        <v>3</v>
      </c>
      <c r="CE183">
        <v>10</v>
      </c>
      <c r="CF183">
        <v>16</v>
      </c>
      <c r="CG183">
        <v>750</v>
      </c>
      <c r="CH183">
        <v>4</v>
      </c>
      <c r="CI183">
        <v>10</v>
      </c>
      <c r="CJ183">
        <v>16</v>
      </c>
      <c r="CK183">
        <v>750</v>
      </c>
      <c r="CL183">
        <v>5</v>
      </c>
      <c r="CM183">
        <v>10</v>
      </c>
      <c r="CN183">
        <v>16</v>
      </c>
      <c r="CO183">
        <v>800</v>
      </c>
      <c r="CP183">
        <v>6</v>
      </c>
      <c r="CQ183">
        <v>10</v>
      </c>
      <c r="CR183">
        <v>16</v>
      </c>
      <c r="CS183">
        <v>850</v>
      </c>
      <c r="CT183">
        <v>7</v>
      </c>
      <c r="CU183">
        <v>10</v>
      </c>
      <c r="CW183">
        <v>800</v>
      </c>
      <c r="CX183">
        <v>8</v>
      </c>
      <c r="CY183">
        <v>10</v>
      </c>
      <c r="CZ183">
        <v>16</v>
      </c>
      <c r="DA183">
        <v>850</v>
      </c>
      <c r="DB183">
        <v>9</v>
      </c>
      <c r="DC183">
        <v>10</v>
      </c>
      <c r="DD183">
        <v>16</v>
      </c>
      <c r="DE183">
        <v>800</v>
      </c>
      <c r="DF183">
        <v>10</v>
      </c>
      <c r="DG183">
        <v>10</v>
      </c>
      <c r="DH183">
        <v>16</v>
      </c>
      <c r="DI183">
        <v>800</v>
      </c>
      <c r="DJ183">
        <v>11</v>
      </c>
      <c r="DK183">
        <v>10</v>
      </c>
      <c r="DL183">
        <v>16</v>
      </c>
      <c r="DM183">
        <v>850</v>
      </c>
      <c r="DN183">
        <v>12</v>
      </c>
      <c r="DO183">
        <v>10</v>
      </c>
      <c r="DP183">
        <v>16</v>
      </c>
      <c r="DQ183">
        <v>900</v>
      </c>
      <c r="DZ183">
        <v>1</v>
      </c>
      <c r="EA183">
        <v>1</v>
      </c>
      <c r="EB183">
        <v>10</v>
      </c>
      <c r="EC183">
        <v>16</v>
      </c>
      <c r="ED183">
        <v>0</v>
      </c>
      <c r="EE183">
        <v>475</v>
      </c>
      <c r="EF183">
        <v>2</v>
      </c>
      <c r="EG183">
        <v>2.85</v>
      </c>
      <c r="EH183">
        <v>1</v>
      </c>
      <c r="EM183">
        <v>0</v>
      </c>
      <c r="ES183">
        <v>0</v>
      </c>
      <c r="ET183">
        <v>0</v>
      </c>
      <c r="EV183" t="s">
        <v>189</v>
      </c>
      <c r="EW183">
        <v>12</v>
      </c>
      <c r="EX183">
        <v>12</v>
      </c>
      <c r="EY183">
        <v>16</v>
      </c>
      <c r="EZ183" s="1">
        <v>0.51944444444444449</v>
      </c>
      <c r="FA183" t="str">
        <f>VLOOKUP(Table_Neonatal5[[#This Row],[Gender]],Table_Gender2[],2,FALSE)</f>
        <v>feminin</v>
      </c>
      <c r="FB183" t="e">
        <f>VLOOKUP(Table_Neonatal5[[#This Row],[PretermBy]],Table_PretermBy7[],2,FALSE)</f>
        <v>#N/A</v>
      </c>
      <c r="FC183" t="str">
        <f>VLOOKUP(Table_Neonatal5[[#This Row],[Diagnosis1]],Table_diagnosis[],2,FALSE)</f>
        <v>Bas poids de naissance</v>
      </c>
      <c r="FD183" t="str">
        <f>VLOOKUP(Table_Neonatal5[[#This Row],[Diagnosis2]],Table_diagnosis[],2,FALSE)</f>
        <v>Infection neonatale / septicimie neonatale</v>
      </c>
      <c r="FE183" s="4" t="str">
        <f>VLOOKUP(Table_Neonatal5[[#This Row],[DischargeLoc]],Table_DischargeLoc1[],2,FALSE)</f>
        <v>decede</v>
      </c>
      <c r="FF183" s="4" t="str">
        <f>VLOOKUP(Table_Neonatal5[[#This Row],[AdmissionTempLow]],Table_YesNo8[],2,FALSE)</f>
        <v>Non</v>
      </c>
      <c r="FG183" s="4" t="str">
        <f>VLOOKUP(Table_Neonatal5[[#This Row],[BirthWeightLow]],Table_YesNo8[],2,FALSE)</f>
        <v>Non</v>
      </c>
      <c r="FH183" s="4" t="str">
        <f>VLOOKUP(Table_Neonatal5[[#This Row],[GestationalAgeLow]],Table_YesNo8[],2,FALSE)</f>
        <v>Non</v>
      </c>
      <c r="FI183" s="4" t="str">
        <f>VLOOKUP(Table_Neonatal5[[#This Row],[MethRx]],Table_YesNo8[],2,FALSE)</f>
        <v>Non</v>
      </c>
      <c r="FJ183" s="4" t="str">
        <f>VLOOKUP(Table_Neonatal5[[#This Row],[OxygenTherapy]],Table_YesNo8[],2,FALSE)</f>
        <v>Oui</v>
      </c>
      <c r="FK183" s="4" t="str">
        <f>VLOOKUP(Table_Neonatal5[[#This Row],[OxygenMethod]],Table_OxygenMethod6[],2,FALSE)</f>
        <v>CPAP</v>
      </c>
      <c r="FL183" s="4" t="str">
        <f>VLOOKUP(Table_Neonatal5[[#This Row],[BloodSugarLow]],Table_YesNo8[],2,FALSE)</f>
        <v>Non</v>
      </c>
      <c r="FM183" s="4" t="str">
        <f>VLOOKUP(Table_Neonatal5[[#This Row],[AdmittedFirst48]],Table_YesNo8[],2,FALSE)</f>
        <v>Oui</v>
      </c>
      <c r="FN183" s="4" t="str">
        <f>VLOOKUP(Table_Neonatal5[[#This Row],[Remained2weeks]],Table_YesNo8[],2,FALSE)</f>
        <v>Oui</v>
      </c>
      <c r="FO183" s="4" t="str">
        <f>VLOOKUP(Table_Neonatal5[[#This Row],[Antibiotics]],Table_YesNo8[],2,FALSE)</f>
        <v>Oui</v>
      </c>
      <c r="FP183" s="4" t="str">
        <f>VLOOKUP(Table_Neonatal5[[#This Row],[BilirubinMeas]],Table_YesNo8[],2,FALSE)</f>
        <v>Non</v>
      </c>
      <c r="FQ183" s="4" t="str">
        <f>VLOOKUP(Table_Neonatal5[[#This Row],[Phototherapy]],Table_YesNo8[],2,FALSE)</f>
        <v>Non</v>
      </c>
      <c r="FR183" s="3">
        <f>DATE(2000+Table_Neonatal5[[#This Row],[AdmitYear]],Table_Neonatal5[[#This Row],[AdmitMonth]],Table_Neonatal5[[#This Row],[AdmitDay]])</f>
        <v>42644</v>
      </c>
    </row>
    <row r="184" spans="1:174" x14ac:dyDescent="0.25">
      <c r="A184" t="s">
        <v>424</v>
      </c>
      <c r="B184" s="1">
        <v>0.33333333333333331</v>
      </c>
      <c r="C184" t="s">
        <v>185</v>
      </c>
      <c r="D184">
        <v>7</v>
      </c>
      <c r="E184">
        <v>11</v>
      </c>
      <c r="F184">
        <v>16</v>
      </c>
      <c r="G184">
        <v>0</v>
      </c>
      <c r="H184">
        <v>7</v>
      </c>
      <c r="I184">
        <v>11</v>
      </c>
      <c r="J184">
        <v>16</v>
      </c>
      <c r="K184">
        <v>0</v>
      </c>
      <c r="L184">
        <v>0</v>
      </c>
      <c r="M184">
        <v>0</v>
      </c>
      <c r="N184">
        <v>2650</v>
      </c>
      <c r="O184">
        <v>0</v>
      </c>
      <c r="P184">
        <v>0</v>
      </c>
      <c r="R184">
        <v>0</v>
      </c>
      <c r="T184" s="2">
        <v>0.59097222222222223</v>
      </c>
      <c r="U184">
        <v>0</v>
      </c>
      <c r="V184">
        <v>0</v>
      </c>
      <c r="W184">
        <v>0</v>
      </c>
      <c r="X184">
        <v>3</v>
      </c>
      <c r="Y184">
        <v>0</v>
      </c>
      <c r="AB184">
        <v>1</v>
      </c>
      <c r="AD184">
        <v>10</v>
      </c>
      <c r="AE184">
        <v>11</v>
      </c>
      <c r="AF184">
        <v>16</v>
      </c>
      <c r="AG184">
        <v>0</v>
      </c>
      <c r="AH184">
        <v>3</v>
      </c>
      <c r="AI184">
        <v>0</v>
      </c>
      <c r="AJ184">
        <v>1</v>
      </c>
      <c r="AK184">
        <v>2750</v>
      </c>
      <c r="AL184">
        <v>0</v>
      </c>
      <c r="AM184">
        <v>16</v>
      </c>
      <c r="AN184" s="2">
        <v>0.59097222222222223</v>
      </c>
      <c r="AO184">
        <v>0</v>
      </c>
      <c r="AP184">
        <v>7</v>
      </c>
      <c r="AQ184">
        <v>11</v>
      </c>
      <c r="AR184">
        <v>16</v>
      </c>
      <c r="AS184">
        <v>0</v>
      </c>
      <c r="AT184">
        <v>0</v>
      </c>
      <c r="AU184" s="1"/>
      <c r="AV184">
        <v>0</v>
      </c>
      <c r="AX184">
        <v>0</v>
      </c>
      <c r="AZ184">
        <v>0</v>
      </c>
      <c r="BA184">
        <v>0</v>
      </c>
      <c r="BF184">
        <v>0</v>
      </c>
      <c r="BG184" s="2"/>
      <c r="BH184">
        <v>0</v>
      </c>
      <c r="BL184">
        <v>0</v>
      </c>
      <c r="BM184" s="1"/>
      <c r="BN184">
        <v>0</v>
      </c>
      <c r="BP184" s="3"/>
      <c r="BQ184">
        <v>0</v>
      </c>
      <c r="BR184" s="3"/>
      <c r="BS184">
        <v>0</v>
      </c>
      <c r="BT184">
        <v>1</v>
      </c>
      <c r="BU184">
        <v>0</v>
      </c>
      <c r="DZ184">
        <v>1</v>
      </c>
      <c r="EA184">
        <v>7</v>
      </c>
      <c r="EB184">
        <v>11</v>
      </c>
      <c r="EC184">
        <v>16</v>
      </c>
      <c r="ED184">
        <v>0</v>
      </c>
      <c r="EE184">
        <v>132.5</v>
      </c>
      <c r="EF184">
        <v>2</v>
      </c>
      <c r="EG184">
        <v>13.25</v>
      </c>
      <c r="EH184">
        <v>1</v>
      </c>
      <c r="EM184">
        <v>0</v>
      </c>
      <c r="ES184">
        <v>0</v>
      </c>
      <c r="ET184">
        <v>0</v>
      </c>
      <c r="EV184" t="s">
        <v>189</v>
      </c>
      <c r="EW184">
        <v>12</v>
      </c>
      <c r="EX184">
        <v>12</v>
      </c>
      <c r="EY184">
        <v>16</v>
      </c>
      <c r="EZ184" s="1">
        <v>0.33750000000000002</v>
      </c>
      <c r="FA184" t="str">
        <f>VLOOKUP(Table_Neonatal5[[#This Row],[Gender]],Table_Gender2[],2,FALSE)</f>
        <v>masculin</v>
      </c>
      <c r="FB184" t="e">
        <f>VLOOKUP(Table_Neonatal5[[#This Row],[PretermBy]],Table_PretermBy7[],2,FALSE)</f>
        <v>#N/A</v>
      </c>
      <c r="FC184" t="str">
        <f>VLOOKUP(Table_Neonatal5[[#This Row],[Diagnosis1]],Table_diagnosis[],2,FALSE)</f>
        <v>Infection neonatale / septicimie neonatale</v>
      </c>
      <c r="FD184" t="e">
        <f>VLOOKUP(Table_Neonatal5[[#This Row],[Diagnosis2]],Table_diagnosis[],2,FALSE)</f>
        <v>#N/A</v>
      </c>
      <c r="FE184" s="4" t="str">
        <f>VLOOKUP(Table_Neonatal5[[#This Row],[DischargeLoc]],Table_DischargeLoc1[],2,FALSE)</f>
        <v>Sortie/maternite</v>
      </c>
      <c r="FF184" s="4" t="str">
        <f>VLOOKUP(Table_Neonatal5[[#This Row],[AdmissionTempLow]],Table_YesNo8[],2,FALSE)</f>
        <v>Non</v>
      </c>
      <c r="FG184" s="4" t="str">
        <f>VLOOKUP(Table_Neonatal5[[#This Row],[BirthWeightLow]],Table_YesNo8[],2,FALSE)</f>
        <v>Non</v>
      </c>
      <c r="FH184" s="4" t="str">
        <f>VLOOKUP(Table_Neonatal5[[#This Row],[GestationalAgeLow]],Table_YesNo8[],2,FALSE)</f>
        <v>Non</v>
      </c>
      <c r="FI184" s="4" t="str">
        <f>VLOOKUP(Table_Neonatal5[[#This Row],[MethRx]],Table_YesNo8[],2,FALSE)</f>
        <v>Non</v>
      </c>
      <c r="FJ184" s="4" t="str">
        <f>VLOOKUP(Table_Neonatal5[[#This Row],[OxygenTherapy]],Table_YesNo8[],2,FALSE)</f>
        <v>Non</v>
      </c>
      <c r="FK184" s="4" t="e">
        <f>VLOOKUP(Table_Neonatal5[[#This Row],[OxygenMethod]],Table_OxygenMethod6[],2,FALSE)</f>
        <v>#N/A</v>
      </c>
      <c r="FL184" s="4" t="str">
        <f>VLOOKUP(Table_Neonatal5[[#This Row],[BloodSugarLow]],Table_YesNo8[],2,FALSE)</f>
        <v>Non</v>
      </c>
      <c r="FM184" s="4" t="str">
        <f>VLOOKUP(Table_Neonatal5[[#This Row],[AdmittedFirst48]],Table_YesNo8[],2,FALSE)</f>
        <v>Oui</v>
      </c>
      <c r="FN184" s="4" t="str">
        <f>VLOOKUP(Table_Neonatal5[[#This Row],[Remained2weeks]],Table_YesNo8[],2,FALSE)</f>
        <v>Non</v>
      </c>
      <c r="FO184" s="4" t="str">
        <f>VLOOKUP(Table_Neonatal5[[#This Row],[Antibiotics]],Table_YesNo8[],2,FALSE)</f>
        <v>Oui</v>
      </c>
      <c r="FP184" s="4" t="str">
        <f>VLOOKUP(Table_Neonatal5[[#This Row],[BilirubinMeas]],Table_YesNo8[],2,FALSE)</f>
        <v>Non</v>
      </c>
      <c r="FQ184" s="4" t="str">
        <f>VLOOKUP(Table_Neonatal5[[#This Row],[Phototherapy]],Table_YesNo8[],2,FALSE)</f>
        <v>Non</v>
      </c>
      <c r="FR184" s="3">
        <f>DATE(2000+Table_Neonatal5[[#This Row],[AdmitYear]],Table_Neonatal5[[#This Row],[AdmitMonth]],Table_Neonatal5[[#This Row],[AdmitDay]])</f>
        <v>42681</v>
      </c>
    </row>
    <row r="185" spans="1:174" x14ac:dyDescent="0.25">
      <c r="A185" t="s">
        <v>425</v>
      </c>
      <c r="B185" s="1">
        <v>0.43541666666666667</v>
      </c>
      <c r="C185" t="s">
        <v>185</v>
      </c>
      <c r="D185">
        <v>2</v>
      </c>
      <c r="E185">
        <v>12</v>
      </c>
      <c r="F185">
        <v>16</v>
      </c>
      <c r="G185">
        <v>0</v>
      </c>
      <c r="H185">
        <v>2</v>
      </c>
      <c r="I185">
        <v>12</v>
      </c>
      <c r="J185">
        <v>16</v>
      </c>
      <c r="K185">
        <v>0</v>
      </c>
      <c r="L185">
        <v>1</v>
      </c>
      <c r="M185">
        <v>0</v>
      </c>
      <c r="N185">
        <v>1400</v>
      </c>
      <c r="O185">
        <v>0</v>
      </c>
      <c r="P185">
        <v>1</v>
      </c>
      <c r="Q185">
        <v>31</v>
      </c>
      <c r="R185">
        <v>0</v>
      </c>
      <c r="S185">
        <v>9</v>
      </c>
      <c r="T185" s="2">
        <v>0.57638888888888884</v>
      </c>
      <c r="U185">
        <v>0</v>
      </c>
      <c r="V185">
        <v>0</v>
      </c>
      <c r="W185">
        <v>0</v>
      </c>
      <c r="X185">
        <v>1</v>
      </c>
      <c r="Y185">
        <v>0</v>
      </c>
      <c r="AA185">
        <v>3</v>
      </c>
      <c r="AB185">
        <v>0</v>
      </c>
      <c r="AD185">
        <v>17</v>
      </c>
      <c r="AE185">
        <v>1</v>
      </c>
      <c r="AF185">
        <v>17</v>
      </c>
      <c r="AG185">
        <v>0</v>
      </c>
      <c r="AH185">
        <v>44</v>
      </c>
      <c r="AI185">
        <v>0</v>
      </c>
      <c r="AJ185">
        <v>1</v>
      </c>
      <c r="AL185">
        <v>0</v>
      </c>
      <c r="AM185">
        <v>17</v>
      </c>
      <c r="AN185" s="2">
        <v>0.5625</v>
      </c>
      <c r="AO185">
        <v>0</v>
      </c>
      <c r="AP185">
        <v>2</v>
      </c>
      <c r="AQ185">
        <v>12</v>
      </c>
      <c r="AR185">
        <v>16</v>
      </c>
      <c r="AS185">
        <v>0</v>
      </c>
      <c r="AT185">
        <v>0</v>
      </c>
      <c r="AU185" s="1"/>
      <c r="AV185">
        <v>0</v>
      </c>
      <c r="AX185">
        <v>0</v>
      </c>
      <c r="AZ185">
        <v>1</v>
      </c>
      <c r="BA185">
        <v>1</v>
      </c>
      <c r="BB185">
        <v>1</v>
      </c>
      <c r="BC185">
        <v>2</v>
      </c>
      <c r="BD185">
        <v>12</v>
      </c>
      <c r="BE185">
        <v>16</v>
      </c>
      <c r="BF185">
        <v>0</v>
      </c>
      <c r="BG185" s="2">
        <v>0.5625</v>
      </c>
      <c r="BH185">
        <v>0</v>
      </c>
      <c r="BI185">
        <v>5</v>
      </c>
      <c r="BJ185">
        <v>12</v>
      </c>
      <c r="BK185">
        <v>16</v>
      </c>
      <c r="BL185">
        <v>0</v>
      </c>
      <c r="BM185" s="1">
        <v>0.375</v>
      </c>
      <c r="BN185">
        <v>0</v>
      </c>
      <c r="BO185">
        <v>0</v>
      </c>
      <c r="BP185" s="3"/>
      <c r="BQ185">
        <v>0</v>
      </c>
      <c r="BR185" s="3"/>
      <c r="BS185">
        <v>0</v>
      </c>
      <c r="BT185">
        <v>1</v>
      </c>
      <c r="BU185">
        <v>1</v>
      </c>
      <c r="BV185">
        <v>2</v>
      </c>
      <c r="BW185">
        <v>12</v>
      </c>
      <c r="BX185">
        <v>16</v>
      </c>
      <c r="BY185">
        <v>1400</v>
      </c>
      <c r="BZ185">
        <v>3</v>
      </c>
      <c r="CA185">
        <v>12</v>
      </c>
      <c r="CB185">
        <v>16</v>
      </c>
      <c r="CC185">
        <v>1400</v>
      </c>
      <c r="CD185">
        <v>4</v>
      </c>
      <c r="CE185">
        <v>12</v>
      </c>
      <c r="CF185">
        <v>16</v>
      </c>
      <c r="CG185">
        <v>1300</v>
      </c>
      <c r="CH185">
        <v>5</v>
      </c>
      <c r="CI185">
        <v>12</v>
      </c>
      <c r="CJ185">
        <v>16</v>
      </c>
      <c r="CK185">
        <v>1300</v>
      </c>
      <c r="CL185">
        <v>6</v>
      </c>
      <c r="CM185">
        <v>12</v>
      </c>
      <c r="CN185">
        <v>16</v>
      </c>
      <c r="CO185">
        <v>1300</v>
      </c>
      <c r="CP185">
        <v>7</v>
      </c>
      <c r="CQ185">
        <v>12</v>
      </c>
      <c r="CR185">
        <v>16</v>
      </c>
      <c r="CS185">
        <v>1300</v>
      </c>
      <c r="CT185">
        <v>8</v>
      </c>
      <c r="CU185">
        <v>12</v>
      </c>
      <c r="CW185">
        <v>1350</v>
      </c>
      <c r="CX185">
        <v>9</v>
      </c>
      <c r="CY185">
        <v>12</v>
      </c>
      <c r="CZ185">
        <v>16</v>
      </c>
      <c r="DA185">
        <v>1300</v>
      </c>
      <c r="DB185">
        <v>10</v>
      </c>
      <c r="DC185">
        <v>12</v>
      </c>
      <c r="DD185">
        <v>16</v>
      </c>
      <c r="DE185">
        <v>1300</v>
      </c>
      <c r="DF185">
        <v>11</v>
      </c>
      <c r="DG185">
        <v>12</v>
      </c>
      <c r="DH185">
        <v>16</v>
      </c>
      <c r="DI185">
        <v>1250</v>
      </c>
      <c r="DJ185">
        <v>12</v>
      </c>
      <c r="DK185">
        <v>12</v>
      </c>
      <c r="DL185">
        <v>16</v>
      </c>
      <c r="DM185">
        <v>1350</v>
      </c>
      <c r="DN185">
        <v>13</v>
      </c>
      <c r="DO185">
        <v>12</v>
      </c>
      <c r="DP185">
        <v>16</v>
      </c>
      <c r="DQ185">
        <v>1350</v>
      </c>
      <c r="DZ185">
        <v>1</v>
      </c>
      <c r="EA185">
        <v>2</v>
      </c>
      <c r="EB185">
        <v>12</v>
      </c>
      <c r="EC185">
        <v>16</v>
      </c>
      <c r="ED185">
        <v>0</v>
      </c>
      <c r="EE185">
        <v>70</v>
      </c>
      <c r="EF185">
        <v>2</v>
      </c>
      <c r="EG185">
        <v>4.2</v>
      </c>
      <c r="EH185">
        <v>1</v>
      </c>
      <c r="EI185">
        <v>70</v>
      </c>
      <c r="EJ185">
        <v>1</v>
      </c>
      <c r="EM185">
        <v>0</v>
      </c>
      <c r="ES185">
        <v>0</v>
      </c>
      <c r="ET185">
        <v>0</v>
      </c>
      <c r="EV185" t="s">
        <v>189</v>
      </c>
      <c r="EW185">
        <v>2</v>
      </c>
      <c r="EX185">
        <v>2</v>
      </c>
      <c r="EY185">
        <v>17</v>
      </c>
      <c r="EZ185" s="1">
        <v>0.44097222222222221</v>
      </c>
      <c r="FA185" t="str">
        <f>VLOOKUP(Table_Neonatal5[[#This Row],[Gender]],Table_Gender2[],2,FALSE)</f>
        <v>feminin</v>
      </c>
      <c r="FB185" t="str">
        <f>VLOOKUP(Table_Neonatal5[[#This Row],[PretermBy]],Table_PretermBy7[],2,FALSE)</f>
        <v>inconnu</v>
      </c>
      <c r="FC185" t="str">
        <f>VLOOKUP(Table_Neonatal5[[#This Row],[Diagnosis1]],Table_diagnosis[],2,FALSE)</f>
        <v>Prematurite</v>
      </c>
      <c r="FD185" t="str">
        <f>VLOOKUP(Table_Neonatal5[[#This Row],[Diagnosis2]],Table_diagnosis[],2,FALSE)</f>
        <v>Infection neonatale / septicimie neonatale</v>
      </c>
      <c r="FE185" s="4" t="str">
        <f>VLOOKUP(Table_Neonatal5[[#This Row],[DischargeLoc]],Table_DischargeLoc1[],2,FALSE)</f>
        <v>Sortie/maternite</v>
      </c>
      <c r="FF185" s="4" t="str">
        <f>VLOOKUP(Table_Neonatal5[[#This Row],[AdmissionTempLow]],Table_YesNo8[],2,FALSE)</f>
        <v>Non</v>
      </c>
      <c r="FG185" s="4" t="str">
        <f>VLOOKUP(Table_Neonatal5[[#This Row],[BirthWeightLow]],Table_YesNo8[],2,FALSE)</f>
        <v>Non</v>
      </c>
      <c r="FH185" s="4" t="str">
        <f>VLOOKUP(Table_Neonatal5[[#This Row],[GestationalAgeLow]],Table_YesNo8[],2,FALSE)</f>
        <v>Non</v>
      </c>
      <c r="FI185" s="4" t="str">
        <f>VLOOKUP(Table_Neonatal5[[#This Row],[MethRx]],Table_YesNo8[],2,FALSE)</f>
        <v>Oui</v>
      </c>
      <c r="FJ185" s="4" t="str">
        <f>VLOOKUP(Table_Neonatal5[[#This Row],[OxygenTherapy]],Table_YesNo8[],2,FALSE)</f>
        <v>Oui</v>
      </c>
      <c r="FK185" s="4" t="str">
        <f>VLOOKUP(Table_Neonatal5[[#This Row],[OxygenMethod]],Table_OxygenMethod6[],2,FALSE)</f>
        <v>canule nasale/mask</v>
      </c>
      <c r="FL185" s="4" t="str">
        <f>VLOOKUP(Table_Neonatal5[[#This Row],[BloodSugarLow]],Table_YesNo8[],2,FALSE)</f>
        <v>Non</v>
      </c>
      <c r="FM185" s="4" t="str">
        <f>VLOOKUP(Table_Neonatal5[[#This Row],[AdmittedFirst48]],Table_YesNo8[],2,FALSE)</f>
        <v>Oui</v>
      </c>
      <c r="FN185" s="4" t="str">
        <f>VLOOKUP(Table_Neonatal5[[#This Row],[Remained2weeks]],Table_YesNo8[],2,FALSE)</f>
        <v>Oui</v>
      </c>
      <c r="FO185" s="4" t="str">
        <f>VLOOKUP(Table_Neonatal5[[#This Row],[Antibiotics]],Table_YesNo8[],2,FALSE)</f>
        <v>Oui</v>
      </c>
      <c r="FP185" s="4" t="str">
        <f>VLOOKUP(Table_Neonatal5[[#This Row],[BilirubinMeas]],Table_YesNo8[],2,FALSE)</f>
        <v>Non</v>
      </c>
      <c r="FQ185" s="4" t="str">
        <f>VLOOKUP(Table_Neonatal5[[#This Row],[Phototherapy]],Table_YesNo8[],2,FALSE)</f>
        <v>Non</v>
      </c>
      <c r="FR185" s="3">
        <f>DATE(2000+Table_Neonatal5[[#This Row],[AdmitYear]],Table_Neonatal5[[#This Row],[AdmitMonth]],Table_Neonatal5[[#This Row],[AdmitDay]])</f>
        <v>42706</v>
      </c>
    </row>
    <row r="186" spans="1:174" x14ac:dyDescent="0.25">
      <c r="A186" t="s">
        <v>426</v>
      </c>
      <c r="B186" s="1">
        <v>0.40763888888888888</v>
      </c>
      <c r="C186" t="s">
        <v>185</v>
      </c>
      <c r="D186">
        <v>26</v>
      </c>
      <c r="E186">
        <v>12</v>
      </c>
      <c r="F186">
        <v>16</v>
      </c>
      <c r="G186">
        <v>0</v>
      </c>
      <c r="H186">
        <v>30</v>
      </c>
      <c r="I186">
        <v>12</v>
      </c>
      <c r="J186">
        <v>16</v>
      </c>
      <c r="K186">
        <v>0</v>
      </c>
      <c r="L186">
        <v>1</v>
      </c>
      <c r="M186">
        <v>0</v>
      </c>
      <c r="N186">
        <v>1700</v>
      </c>
      <c r="O186">
        <v>0</v>
      </c>
      <c r="P186">
        <v>1</v>
      </c>
      <c r="R186">
        <v>0</v>
      </c>
      <c r="T186" s="2">
        <v>0.95833333333333337</v>
      </c>
      <c r="U186">
        <v>0</v>
      </c>
      <c r="V186">
        <v>4</v>
      </c>
      <c r="W186">
        <v>0</v>
      </c>
      <c r="X186">
        <v>1</v>
      </c>
      <c r="Y186">
        <v>0</v>
      </c>
      <c r="AA186">
        <v>3</v>
      </c>
      <c r="AB186">
        <v>0</v>
      </c>
      <c r="AD186">
        <v>29</v>
      </c>
      <c r="AE186">
        <v>12</v>
      </c>
      <c r="AF186">
        <v>16</v>
      </c>
      <c r="AG186">
        <v>0</v>
      </c>
      <c r="AH186">
        <v>31</v>
      </c>
      <c r="AI186">
        <v>0</v>
      </c>
      <c r="AJ186">
        <v>1</v>
      </c>
      <c r="AK186">
        <v>1900</v>
      </c>
      <c r="AL186">
        <v>0</v>
      </c>
      <c r="AM186">
        <v>17</v>
      </c>
      <c r="AN186" s="2">
        <v>0.95833333333333337</v>
      </c>
      <c r="AO186">
        <v>0</v>
      </c>
      <c r="AP186">
        <v>30</v>
      </c>
      <c r="AQ186">
        <v>11</v>
      </c>
      <c r="AR186">
        <v>16</v>
      </c>
      <c r="AS186">
        <v>0</v>
      </c>
      <c r="AT186">
        <v>0</v>
      </c>
      <c r="AU186" s="1"/>
      <c r="AV186">
        <v>0</v>
      </c>
      <c r="AX186">
        <v>0</v>
      </c>
      <c r="AZ186">
        <v>1</v>
      </c>
      <c r="BA186">
        <v>0</v>
      </c>
      <c r="BF186">
        <v>0</v>
      </c>
      <c r="BG186" s="2"/>
      <c r="BH186">
        <v>0</v>
      </c>
      <c r="BL186">
        <v>0</v>
      </c>
      <c r="BM186" s="1"/>
      <c r="BN186">
        <v>0</v>
      </c>
      <c r="BP186" s="3"/>
      <c r="BQ186">
        <v>0</v>
      </c>
      <c r="BR186" s="3"/>
      <c r="BS186">
        <v>0</v>
      </c>
      <c r="BT186">
        <v>1</v>
      </c>
      <c r="BU186">
        <v>1</v>
      </c>
      <c r="BV186">
        <v>30</v>
      </c>
      <c r="BW186">
        <v>11</v>
      </c>
      <c r="BX186">
        <v>16</v>
      </c>
      <c r="BY186">
        <v>1300</v>
      </c>
      <c r="BZ186">
        <v>1</v>
      </c>
      <c r="CA186">
        <v>12</v>
      </c>
      <c r="CB186">
        <v>16</v>
      </c>
      <c r="CC186">
        <v>1300</v>
      </c>
      <c r="CD186">
        <v>2</v>
      </c>
      <c r="CE186">
        <v>12</v>
      </c>
      <c r="CF186">
        <v>16</v>
      </c>
      <c r="CG186">
        <v>1300</v>
      </c>
      <c r="CH186">
        <v>3</v>
      </c>
      <c r="CI186">
        <v>12</v>
      </c>
      <c r="CJ186">
        <v>16</v>
      </c>
      <c r="CK186">
        <v>1300</v>
      </c>
      <c r="CL186">
        <v>4</v>
      </c>
      <c r="CM186">
        <v>12</v>
      </c>
      <c r="CN186">
        <v>16</v>
      </c>
      <c r="CO186">
        <v>1400</v>
      </c>
      <c r="CP186">
        <v>5</v>
      </c>
      <c r="CQ186">
        <v>12</v>
      </c>
      <c r="CR186">
        <v>16</v>
      </c>
      <c r="CS186">
        <v>1450</v>
      </c>
      <c r="CT186">
        <v>6</v>
      </c>
      <c r="CU186">
        <v>12</v>
      </c>
      <c r="CW186">
        <v>1400</v>
      </c>
      <c r="CX186">
        <v>7</v>
      </c>
      <c r="CY186">
        <v>12</v>
      </c>
      <c r="CZ186">
        <v>16</v>
      </c>
      <c r="DA186">
        <v>1400</v>
      </c>
      <c r="DB186">
        <v>8</v>
      </c>
      <c r="DC186">
        <v>12</v>
      </c>
      <c r="DD186">
        <v>16</v>
      </c>
      <c r="DE186">
        <v>1450</v>
      </c>
      <c r="DF186">
        <v>9</v>
      </c>
      <c r="DG186">
        <v>12</v>
      </c>
      <c r="DH186">
        <v>16</v>
      </c>
      <c r="DI186">
        <v>9</v>
      </c>
      <c r="DJ186">
        <v>10</v>
      </c>
      <c r="DK186">
        <v>12</v>
      </c>
      <c r="DL186">
        <v>16</v>
      </c>
      <c r="DM186">
        <v>1450</v>
      </c>
      <c r="DN186">
        <v>11</v>
      </c>
      <c r="DO186">
        <v>12</v>
      </c>
      <c r="DP186">
        <v>16</v>
      </c>
      <c r="DQ186">
        <v>1450</v>
      </c>
      <c r="DZ186">
        <v>1</v>
      </c>
      <c r="EA186">
        <v>30</v>
      </c>
      <c r="EB186">
        <v>11</v>
      </c>
      <c r="EC186">
        <v>16</v>
      </c>
      <c r="ED186">
        <v>0</v>
      </c>
      <c r="EE186">
        <v>85</v>
      </c>
      <c r="EF186">
        <v>2</v>
      </c>
      <c r="EG186">
        <v>5.0999999999999996</v>
      </c>
      <c r="EH186">
        <v>1</v>
      </c>
      <c r="EM186">
        <v>0</v>
      </c>
      <c r="ES186">
        <v>0</v>
      </c>
      <c r="ET186">
        <v>0</v>
      </c>
      <c r="EV186" t="s">
        <v>189</v>
      </c>
      <c r="EW186">
        <v>11</v>
      </c>
      <c r="EX186">
        <v>1</v>
      </c>
      <c r="EY186">
        <v>17</v>
      </c>
      <c r="EZ186" s="1">
        <v>0.41180555555555554</v>
      </c>
      <c r="FA186" t="str">
        <f>VLOOKUP(Table_Neonatal5[[#This Row],[Gender]],Table_Gender2[],2,FALSE)</f>
        <v>feminin</v>
      </c>
      <c r="FB186" t="e">
        <f>VLOOKUP(Table_Neonatal5[[#This Row],[PretermBy]],Table_PretermBy7[],2,FALSE)</f>
        <v>#N/A</v>
      </c>
      <c r="FC186" t="str">
        <f>VLOOKUP(Table_Neonatal5[[#This Row],[Diagnosis1]],Table_diagnosis[],2,FALSE)</f>
        <v>Prematurite</v>
      </c>
      <c r="FD186" t="str">
        <f>VLOOKUP(Table_Neonatal5[[#This Row],[Diagnosis2]],Table_diagnosis[],2,FALSE)</f>
        <v>Infection neonatale / septicimie neonatale</v>
      </c>
      <c r="FE186" s="4" t="str">
        <f>VLOOKUP(Table_Neonatal5[[#This Row],[DischargeLoc]],Table_DischargeLoc1[],2,FALSE)</f>
        <v>Sortie/maternite</v>
      </c>
      <c r="FF186" s="4" t="str">
        <f>VLOOKUP(Table_Neonatal5[[#This Row],[AdmissionTempLow]],Table_YesNo8[],2,FALSE)</f>
        <v>Non</v>
      </c>
      <c r="FG186" s="4" t="str">
        <f>VLOOKUP(Table_Neonatal5[[#This Row],[BirthWeightLow]],Table_YesNo8[],2,FALSE)</f>
        <v>Non</v>
      </c>
      <c r="FH186" s="4" t="str">
        <f>VLOOKUP(Table_Neonatal5[[#This Row],[GestationalAgeLow]],Table_YesNo8[],2,FALSE)</f>
        <v>Non</v>
      </c>
      <c r="FI186" s="4" t="str">
        <f>VLOOKUP(Table_Neonatal5[[#This Row],[MethRx]],Table_YesNo8[],2,FALSE)</f>
        <v>Oui</v>
      </c>
      <c r="FJ186" s="4" t="str">
        <f>VLOOKUP(Table_Neonatal5[[#This Row],[OxygenTherapy]],Table_YesNo8[],2,FALSE)</f>
        <v>Non</v>
      </c>
      <c r="FK186" s="4" t="e">
        <f>VLOOKUP(Table_Neonatal5[[#This Row],[OxygenMethod]],Table_OxygenMethod6[],2,FALSE)</f>
        <v>#N/A</v>
      </c>
      <c r="FL186" s="4" t="str">
        <f>VLOOKUP(Table_Neonatal5[[#This Row],[BloodSugarLow]],Table_YesNo8[],2,FALSE)</f>
        <v>Non</v>
      </c>
      <c r="FM186" s="4" t="str">
        <f>VLOOKUP(Table_Neonatal5[[#This Row],[AdmittedFirst48]],Table_YesNo8[],2,FALSE)</f>
        <v>Oui</v>
      </c>
      <c r="FN186" s="4" t="str">
        <f>VLOOKUP(Table_Neonatal5[[#This Row],[Remained2weeks]],Table_YesNo8[],2,FALSE)</f>
        <v>Oui</v>
      </c>
      <c r="FO186" s="4" t="str">
        <f>VLOOKUP(Table_Neonatal5[[#This Row],[Antibiotics]],Table_YesNo8[],2,FALSE)</f>
        <v>Oui</v>
      </c>
      <c r="FP186" s="4" t="str">
        <f>VLOOKUP(Table_Neonatal5[[#This Row],[BilirubinMeas]],Table_YesNo8[],2,FALSE)</f>
        <v>Non</v>
      </c>
      <c r="FQ186" s="4" t="str">
        <f>VLOOKUP(Table_Neonatal5[[#This Row],[Phototherapy]],Table_YesNo8[],2,FALSE)</f>
        <v>Non</v>
      </c>
      <c r="FR186" s="3">
        <f>DATE(2000+Table_Neonatal5[[#This Row],[AdmitYear]],Table_Neonatal5[[#This Row],[AdmitMonth]],Table_Neonatal5[[#This Row],[AdmitDay]])</f>
        <v>42734</v>
      </c>
    </row>
    <row r="187" spans="1:174" x14ac:dyDescent="0.25">
      <c r="A187" t="s">
        <v>427</v>
      </c>
      <c r="B187" s="1">
        <v>0.48402777777777778</v>
      </c>
      <c r="C187" t="s">
        <v>185</v>
      </c>
      <c r="D187">
        <v>30</v>
      </c>
      <c r="E187">
        <v>11</v>
      </c>
      <c r="F187">
        <v>16</v>
      </c>
      <c r="G187">
        <v>0</v>
      </c>
      <c r="H187">
        <v>16</v>
      </c>
      <c r="I187">
        <v>12</v>
      </c>
      <c r="J187">
        <v>16</v>
      </c>
      <c r="K187">
        <v>0</v>
      </c>
      <c r="L187">
        <v>0</v>
      </c>
      <c r="M187">
        <v>0</v>
      </c>
      <c r="N187">
        <v>3800</v>
      </c>
      <c r="O187">
        <v>0</v>
      </c>
      <c r="P187">
        <v>0</v>
      </c>
      <c r="R187">
        <v>0</v>
      </c>
      <c r="T187" s="2">
        <v>0.83333333333333337</v>
      </c>
      <c r="U187">
        <v>0</v>
      </c>
      <c r="V187">
        <v>14</v>
      </c>
      <c r="W187">
        <v>0</v>
      </c>
      <c r="X187">
        <v>12</v>
      </c>
      <c r="Y187">
        <v>0</v>
      </c>
      <c r="Z187" t="s">
        <v>266</v>
      </c>
      <c r="AB187">
        <v>1</v>
      </c>
      <c r="AD187">
        <v>24</v>
      </c>
      <c r="AE187">
        <v>12</v>
      </c>
      <c r="AF187">
        <v>16</v>
      </c>
      <c r="AG187">
        <v>0</v>
      </c>
      <c r="AH187">
        <v>24</v>
      </c>
      <c r="AI187">
        <v>0</v>
      </c>
      <c r="AJ187">
        <v>1</v>
      </c>
      <c r="AL187">
        <v>1</v>
      </c>
      <c r="AM187">
        <v>15</v>
      </c>
      <c r="AN187" s="2">
        <v>0.83333333333333337</v>
      </c>
      <c r="AO187">
        <v>0</v>
      </c>
      <c r="AP187">
        <v>16</v>
      </c>
      <c r="AQ187">
        <v>12</v>
      </c>
      <c r="AR187">
        <v>16</v>
      </c>
      <c r="AS187">
        <v>0</v>
      </c>
      <c r="AT187">
        <v>0</v>
      </c>
      <c r="AU187" s="1"/>
      <c r="AV187">
        <v>0</v>
      </c>
      <c r="AX187">
        <v>0</v>
      </c>
      <c r="AZ187">
        <v>0</v>
      </c>
      <c r="BA187">
        <v>0</v>
      </c>
      <c r="BF187">
        <v>0</v>
      </c>
      <c r="BG187" s="2"/>
      <c r="BH187">
        <v>0</v>
      </c>
      <c r="BL187">
        <v>0</v>
      </c>
      <c r="BM187" s="1"/>
      <c r="BN187">
        <v>0</v>
      </c>
      <c r="BP187" s="3"/>
      <c r="BQ187">
        <v>0</v>
      </c>
      <c r="BR187" s="3"/>
      <c r="BS187">
        <v>0</v>
      </c>
      <c r="BT187">
        <v>0</v>
      </c>
      <c r="BU187">
        <v>0</v>
      </c>
      <c r="DZ187">
        <v>1</v>
      </c>
      <c r="EA187">
        <v>16</v>
      </c>
      <c r="EB187">
        <v>12</v>
      </c>
      <c r="EC187">
        <v>16</v>
      </c>
      <c r="ED187">
        <v>0</v>
      </c>
      <c r="EE187">
        <v>175</v>
      </c>
      <c r="EF187">
        <v>2</v>
      </c>
      <c r="EG187">
        <v>17</v>
      </c>
      <c r="EH187">
        <v>1</v>
      </c>
      <c r="EM187">
        <v>0</v>
      </c>
      <c r="ES187">
        <v>0</v>
      </c>
      <c r="ET187">
        <v>0</v>
      </c>
      <c r="EV187" t="s">
        <v>189</v>
      </c>
      <c r="EW187">
        <v>11</v>
      </c>
      <c r="EX187">
        <v>1</v>
      </c>
      <c r="EY187">
        <v>17</v>
      </c>
      <c r="EZ187" s="1">
        <v>0.48819444444444443</v>
      </c>
      <c r="FA187" t="str">
        <f>VLOOKUP(Table_Neonatal5[[#This Row],[Gender]],Table_Gender2[],2,FALSE)</f>
        <v>masculin</v>
      </c>
      <c r="FB187" t="e">
        <f>VLOOKUP(Table_Neonatal5[[#This Row],[PretermBy]],Table_PretermBy7[],2,FALSE)</f>
        <v>#N/A</v>
      </c>
      <c r="FC187" t="str">
        <f>VLOOKUP(Table_Neonatal5[[#This Row],[Diagnosis1]],Table_diagnosis[],2,FALSE)</f>
        <v>Autre diagnostic</v>
      </c>
      <c r="FD187" t="e">
        <f>VLOOKUP(Table_Neonatal5[[#This Row],[Diagnosis2]],Table_diagnosis[],2,FALSE)</f>
        <v>#N/A</v>
      </c>
      <c r="FE187" s="4" t="str">
        <f>VLOOKUP(Table_Neonatal5[[#This Row],[DischargeLoc]],Table_DischargeLoc1[],2,FALSE)</f>
        <v>Sortie/maternite</v>
      </c>
      <c r="FF187" s="4" t="str">
        <f>VLOOKUP(Table_Neonatal5[[#This Row],[AdmissionTempLow]],Table_YesNo8[],2,FALSE)</f>
        <v>Non</v>
      </c>
      <c r="FG187" s="4" t="str">
        <f>VLOOKUP(Table_Neonatal5[[#This Row],[BirthWeightLow]],Table_YesNo8[],2,FALSE)</f>
        <v>Non</v>
      </c>
      <c r="FH187" s="4" t="str">
        <f>VLOOKUP(Table_Neonatal5[[#This Row],[GestationalAgeLow]],Table_YesNo8[],2,FALSE)</f>
        <v>Non</v>
      </c>
      <c r="FI187" s="4" t="str">
        <f>VLOOKUP(Table_Neonatal5[[#This Row],[MethRx]],Table_YesNo8[],2,FALSE)</f>
        <v>Non</v>
      </c>
      <c r="FJ187" s="4" t="str">
        <f>VLOOKUP(Table_Neonatal5[[#This Row],[OxygenTherapy]],Table_YesNo8[],2,FALSE)</f>
        <v>Non</v>
      </c>
      <c r="FK187" s="4" t="e">
        <f>VLOOKUP(Table_Neonatal5[[#This Row],[OxygenMethod]],Table_OxygenMethod6[],2,FALSE)</f>
        <v>#N/A</v>
      </c>
      <c r="FL187" s="4" t="str">
        <f>VLOOKUP(Table_Neonatal5[[#This Row],[BloodSugarLow]],Table_YesNo8[],2,FALSE)</f>
        <v>Non</v>
      </c>
      <c r="FM187" s="4" t="str">
        <f>VLOOKUP(Table_Neonatal5[[#This Row],[AdmittedFirst48]],Table_YesNo8[],2,FALSE)</f>
        <v>Non</v>
      </c>
      <c r="FN187" s="4" t="str">
        <f>VLOOKUP(Table_Neonatal5[[#This Row],[Remained2weeks]],Table_YesNo8[],2,FALSE)</f>
        <v>Non</v>
      </c>
      <c r="FO187" s="4" t="str">
        <f>VLOOKUP(Table_Neonatal5[[#This Row],[Antibiotics]],Table_YesNo8[],2,FALSE)</f>
        <v>Oui</v>
      </c>
      <c r="FP187" s="4" t="str">
        <f>VLOOKUP(Table_Neonatal5[[#This Row],[BilirubinMeas]],Table_YesNo8[],2,FALSE)</f>
        <v>Non</v>
      </c>
      <c r="FQ187" s="4" t="str">
        <f>VLOOKUP(Table_Neonatal5[[#This Row],[Phototherapy]],Table_YesNo8[],2,FALSE)</f>
        <v>Non</v>
      </c>
      <c r="FR187" s="3">
        <f>DATE(2000+Table_Neonatal5[[#This Row],[AdmitYear]],Table_Neonatal5[[#This Row],[AdmitMonth]],Table_Neonatal5[[#This Row],[AdmitDay]])</f>
        <v>42720</v>
      </c>
    </row>
    <row r="188" spans="1:174" x14ac:dyDescent="0.25">
      <c r="A188" t="s">
        <v>428</v>
      </c>
      <c r="B188" s="1">
        <v>0.55208333333333337</v>
      </c>
      <c r="C188" t="s">
        <v>185</v>
      </c>
      <c r="D188">
        <v>8</v>
      </c>
      <c r="E188">
        <v>10</v>
      </c>
      <c r="F188">
        <v>16</v>
      </c>
      <c r="G188">
        <v>0</v>
      </c>
      <c r="H188">
        <v>8</v>
      </c>
      <c r="I188">
        <v>10</v>
      </c>
      <c r="J188">
        <v>16</v>
      </c>
      <c r="K188">
        <v>0</v>
      </c>
      <c r="L188">
        <v>0</v>
      </c>
      <c r="M188">
        <v>0</v>
      </c>
      <c r="N188">
        <v>1700</v>
      </c>
      <c r="O188">
        <v>0</v>
      </c>
      <c r="P188">
        <v>1</v>
      </c>
      <c r="Q188">
        <v>31</v>
      </c>
      <c r="R188">
        <v>0</v>
      </c>
      <c r="T188" s="2">
        <v>0.29166666666666669</v>
      </c>
      <c r="U188">
        <v>0</v>
      </c>
      <c r="V188">
        <v>0</v>
      </c>
      <c r="W188">
        <v>0</v>
      </c>
      <c r="X188">
        <v>2</v>
      </c>
      <c r="Y188">
        <v>0</v>
      </c>
      <c r="AA188">
        <v>3</v>
      </c>
      <c r="AB188">
        <v>0</v>
      </c>
      <c r="AD188">
        <v>4</v>
      </c>
      <c r="AE188">
        <v>11</v>
      </c>
      <c r="AF188">
        <v>16</v>
      </c>
      <c r="AG188">
        <v>0</v>
      </c>
      <c r="AH188">
        <v>27</v>
      </c>
      <c r="AI188">
        <v>0</v>
      </c>
      <c r="AJ188">
        <v>1</v>
      </c>
      <c r="AK188">
        <v>1800</v>
      </c>
      <c r="AL188">
        <v>0</v>
      </c>
      <c r="AM188">
        <v>18</v>
      </c>
      <c r="AN188" s="2">
        <v>0.33333333333333331</v>
      </c>
      <c r="AO188">
        <v>0</v>
      </c>
      <c r="AP188">
        <v>8</v>
      </c>
      <c r="AQ188">
        <v>10</v>
      </c>
      <c r="AR188">
        <v>16</v>
      </c>
      <c r="AS188">
        <v>0</v>
      </c>
      <c r="AT188">
        <v>0</v>
      </c>
      <c r="AU188" s="1"/>
      <c r="AV188">
        <v>0</v>
      </c>
      <c r="AX188">
        <v>0</v>
      </c>
      <c r="AZ188">
        <v>1</v>
      </c>
      <c r="BA188">
        <v>1</v>
      </c>
      <c r="BC188">
        <v>8</v>
      </c>
      <c r="BD188">
        <v>10</v>
      </c>
      <c r="BE188">
        <v>16</v>
      </c>
      <c r="BF188">
        <v>0</v>
      </c>
      <c r="BG188" s="2">
        <v>0.29166666666666669</v>
      </c>
      <c r="BH188">
        <v>0</v>
      </c>
      <c r="BI188">
        <v>8</v>
      </c>
      <c r="BJ188">
        <v>10</v>
      </c>
      <c r="BK188">
        <v>16</v>
      </c>
      <c r="BL188">
        <v>0</v>
      </c>
      <c r="BM188" s="1">
        <v>0.875</v>
      </c>
      <c r="BN188">
        <v>0</v>
      </c>
      <c r="BO188">
        <v>0</v>
      </c>
      <c r="BP188" s="3"/>
      <c r="BQ188">
        <v>0</v>
      </c>
      <c r="BR188" s="3"/>
      <c r="BS188">
        <v>0</v>
      </c>
      <c r="BT188">
        <v>1</v>
      </c>
      <c r="BU188">
        <v>1</v>
      </c>
      <c r="BV188">
        <v>8</v>
      </c>
      <c r="BW188">
        <v>10</v>
      </c>
      <c r="BX188">
        <v>16</v>
      </c>
      <c r="BY188">
        <v>1650</v>
      </c>
      <c r="BZ188">
        <v>9</v>
      </c>
      <c r="CA188">
        <v>10</v>
      </c>
      <c r="CB188">
        <v>16</v>
      </c>
      <c r="CC188">
        <v>1600</v>
      </c>
      <c r="CD188">
        <v>10</v>
      </c>
      <c r="CE188">
        <v>10</v>
      </c>
      <c r="CF188">
        <v>16</v>
      </c>
      <c r="CG188">
        <v>1700</v>
      </c>
      <c r="CH188">
        <v>11</v>
      </c>
      <c r="CI188">
        <v>10</v>
      </c>
      <c r="CJ188">
        <v>16</v>
      </c>
      <c r="CK188">
        <v>1600</v>
      </c>
      <c r="CL188">
        <v>12</v>
      </c>
      <c r="CM188">
        <v>10</v>
      </c>
      <c r="CN188">
        <v>16</v>
      </c>
      <c r="CO188">
        <v>1550</v>
      </c>
      <c r="CP188">
        <v>13</v>
      </c>
      <c r="CQ188">
        <v>10</v>
      </c>
      <c r="CR188">
        <v>16</v>
      </c>
      <c r="CS188">
        <v>1600</v>
      </c>
      <c r="CT188">
        <v>14</v>
      </c>
      <c r="CU188">
        <v>10</v>
      </c>
      <c r="CW188">
        <v>1600</v>
      </c>
      <c r="CX188">
        <v>15</v>
      </c>
      <c r="CY188">
        <v>10</v>
      </c>
      <c r="CZ188">
        <v>16</v>
      </c>
      <c r="DA188">
        <v>1550</v>
      </c>
      <c r="DB188">
        <v>16</v>
      </c>
      <c r="DC188">
        <v>10</v>
      </c>
      <c r="DD188">
        <v>16</v>
      </c>
      <c r="DE188">
        <v>1500</v>
      </c>
      <c r="DF188">
        <v>17</v>
      </c>
      <c r="DG188">
        <v>10</v>
      </c>
      <c r="DH188">
        <v>16</v>
      </c>
      <c r="DI188">
        <v>1500</v>
      </c>
      <c r="DJ188">
        <v>18</v>
      </c>
      <c r="DK188">
        <v>10</v>
      </c>
      <c r="DL188">
        <v>16</v>
      </c>
      <c r="DM188">
        <v>1500</v>
      </c>
      <c r="DN188">
        <v>19</v>
      </c>
      <c r="DO188">
        <v>10</v>
      </c>
      <c r="DP188">
        <v>16</v>
      </c>
      <c r="DQ188">
        <v>1450</v>
      </c>
      <c r="DZ188">
        <v>1</v>
      </c>
      <c r="EA188">
        <v>8</v>
      </c>
      <c r="EB188">
        <v>10</v>
      </c>
      <c r="EC188">
        <v>16</v>
      </c>
      <c r="ED188">
        <v>0</v>
      </c>
      <c r="EE188">
        <v>85</v>
      </c>
      <c r="EF188">
        <v>2</v>
      </c>
      <c r="EG188">
        <v>5.0999999999999996</v>
      </c>
      <c r="EH188">
        <v>1</v>
      </c>
      <c r="EM188">
        <v>0</v>
      </c>
      <c r="EO188">
        <v>5</v>
      </c>
      <c r="EP188">
        <v>17</v>
      </c>
      <c r="EQ188">
        <v>10</v>
      </c>
      <c r="ER188">
        <v>16</v>
      </c>
      <c r="ES188">
        <v>0</v>
      </c>
      <c r="ET188">
        <v>1</v>
      </c>
      <c r="EV188" t="s">
        <v>189</v>
      </c>
      <c r="EW188">
        <v>12</v>
      </c>
      <c r="EX188">
        <v>12</v>
      </c>
      <c r="EY188">
        <v>16</v>
      </c>
      <c r="EZ188" s="1">
        <v>0.55694444444444446</v>
      </c>
      <c r="FA188" t="str">
        <f>VLOOKUP(Table_Neonatal5[[#This Row],[Gender]],Table_Gender2[],2,FALSE)</f>
        <v>masculin</v>
      </c>
      <c r="FB188" t="e">
        <f>VLOOKUP(Table_Neonatal5[[#This Row],[PretermBy]],Table_PretermBy7[],2,FALSE)</f>
        <v>#N/A</v>
      </c>
      <c r="FC188" t="str">
        <f>VLOOKUP(Table_Neonatal5[[#This Row],[Diagnosis1]],Table_diagnosis[],2,FALSE)</f>
        <v>Bas poids de naissance</v>
      </c>
      <c r="FD188" t="str">
        <f>VLOOKUP(Table_Neonatal5[[#This Row],[Diagnosis2]],Table_diagnosis[],2,FALSE)</f>
        <v>Infection neonatale / septicimie neonatale</v>
      </c>
      <c r="FE188" s="4" t="str">
        <f>VLOOKUP(Table_Neonatal5[[#This Row],[DischargeLoc]],Table_DischargeLoc1[],2,FALSE)</f>
        <v>Sortie/maternite</v>
      </c>
      <c r="FF188" s="4" t="str">
        <f>VLOOKUP(Table_Neonatal5[[#This Row],[AdmissionTempLow]],Table_YesNo8[],2,FALSE)</f>
        <v>Non</v>
      </c>
      <c r="FG188" s="4" t="str">
        <f>VLOOKUP(Table_Neonatal5[[#This Row],[BirthWeightLow]],Table_YesNo8[],2,FALSE)</f>
        <v>Non</v>
      </c>
      <c r="FH188" s="4" t="str">
        <f>VLOOKUP(Table_Neonatal5[[#This Row],[GestationalAgeLow]],Table_YesNo8[],2,FALSE)</f>
        <v>Non</v>
      </c>
      <c r="FI188" s="4" t="str">
        <f>VLOOKUP(Table_Neonatal5[[#This Row],[MethRx]],Table_YesNo8[],2,FALSE)</f>
        <v>Oui</v>
      </c>
      <c r="FJ188" s="4" t="str">
        <f>VLOOKUP(Table_Neonatal5[[#This Row],[OxygenTherapy]],Table_YesNo8[],2,FALSE)</f>
        <v>Oui</v>
      </c>
      <c r="FK188" s="4" t="e">
        <f>VLOOKUP(Table_Neonatal5[[#This Row],[OxygenMethod]],Table_OxygenMethod6[],2,FALSE)</f>
        <v>#N/A</v>
      </c>
      <c r="FL188" s="4" t="str">
        <f>VLOOKUP(Table_Neonatal5[[#This Row],[BloodSugarLow]],Table_YesNo8[],2,FALSE)</f>
        <v>Non</v>
      </c>
      <c r="FM188" s="4" t="str">
        <f>VLOOKUP(Table_Neonatal5[[#This Row],[AdmittedFirst48]],Table_YesNo8[],2,FALSE)</f>
        <v>Oui</v>
      </c>
      <c r="FN188" s="4" t="str">
        <f>VLOOKUP(Table_Neonatal5[[#This Row],[Remained2weeks]],Table_YesNo8[],2,FALSE)</f>
        <v>Oui</v>
      </c>
      <c r="FO188" s="4" t="str">
        <f>VLOOKUP(Table_Neonatal5[[#This Row],[Antibiotics]],Table_YesNo8[],2,FALSE)</f>
        <v>Oui</v>
      </c>
      <c r="FP188" s="4" t="str">
        <f>VLOOKUP(Table_Neonatal5[[#This Row],[BilirubinMeas]],Table_YesNo8[],2,FALSE)</f>
        <v>Non</v>
      </c>
      <c r="FQ188" s="4" t="str">
        <f>VLOOKUP(Table_Neonatal5[[#This Row],[Phototherapy]],Table_YesNo8[],2,FALSE)</f>
        <v>Oui</v>
      </c>
      <c r="FR188" s="3">
        <f>DATE(2000+Table_Neonatal5[[#This Row],[AdmitYear]],Table_Neonatal5[[#This Row],[AdmitMonth]],Table_Neonatal5[[#This Row],[AdmitDay]])</f>
        <v>42651</v>
      </c>
    </row>
    <row r="189" spans="1:174" x14ac:dyDescent="0.25">
      <c r="A189" t="s">
        <v>429</v>
      </c>
      <c r="B189" s="1">
        <v>0.47291666666666665</v>
      </c>
      <c r="C189" t="s">
        <v>185</v>
      </c>
      <c r="D189">
        <v>10</v>
      </c>
      <c r="E189">
        <v>10</v>
      </c>
      <c r="F189">
        <v>16</v>
      </c>
      <c r="G189">
        <v>0</v>
      </c>
      <c r="H189">
        <v>10</v>
      </c>
      <c r="I189">
        <v>10</v>
      </c>
      <c r="J189">
        <v>16</v>
      </c>
      <c r="K189">
        <v>0</v>
      </c>
      <c r="L189">
        <v>1</v>
      </c>
      <c r="M189">
        <v>0</v>
      </c>
      <c r="N189">
        <v>2850</v>
      </c>
      <c r="O189">
        <v>0</v>
      </c>
      <c r="P189">
        <v>0</v>
      </c>
      <c r="R189">
        <v>0</v>
      </c>
      <c r="T189" s="2">
        <v>0.6875</v>
      </c>
      <c r="U189">
        <v>0</v>
      </c>
      <c r="V189">
        <v>0</v>
      </c>
      <c r="W189">
        <v>0</v>
      </c>
      <c r="X189">
        <v>3</v>
      </c>
      <c r="Y189">
        <v>0</v>
      </c>
      <c r="AB189">
        <v>1</v>
      </c>
      <c r="AD189">
        <v>12</v>
      </c>
      <c r="AE189">
        <v>10</v>
      </c>
      <c r="AF189">
        <v>16</v>
      </c>
      <c r="AG189">
        <v>0</v>
      </c>
      <c r="AH189">
        <v>2</v>
      </c>
      <c r="AI189">
        <v>0</v>
      </c>
      <c r="AJ189">
        <v>1</v>
      </c>
      <c r="AK189">
        <v>2800</v>
      </c>
      <c r="AL189">
        <v>0</v>
      </c>
      <c r="AM189">
        <v>16</v>
      </c>
      <c r="AN189" s="2">
        <v>0.6875</v>
      </c>
      <c r="AO189">
        <v>0</v>
      </c>
      <c r="AP189">
        <v>10</v>
      </c>
      <c r="AQ189">
        <v>10</v>
      </c>
      <c r="AR189">
        <v>16</v>
      </c>
      <c r="AS189">
        <v>0</v>
      </c>
      <c r="AT189">
        <v>0</v>
      </c>
      <c r="AU189" s="1"/>
      <c r="AV189">
        <v>0</v>
      </c>
      <c r="AX189">
        <v>0</v>
      </c>
      <c r="AZ189">
        <v>0</v>
      </c>
      <c r="BA189">
        <v>0</v>
      </c>
      <c r="BF189">
        <v>0</v>
      </c>
      <c r="BG189" s="2"/>
      <c r="BH189">
        <v>0</v>
      </c>
      <c r="BL189">
        <v>0</v>
      </c>
      <c r="BM189" s="1"/>
      <c r="BN189">
        <v>0</v>
      </c>
      <c r="BO189">
        <v>0</v>
      </c>
      <c r="BP189" s="3"/>
      <c r="BQ189">
        <v>0</v>
      </c>
      <c r="BR189" s="3"/>
      <c r="BS189">
        <v>0</v>
      </c>
      <c r="BT189">
        <v>1</v>
      </c>
      <c r="BU189">
        <v>0</v>
      </c>
      <c r="DZ189">
        <v>1</v>
      </c>
      <c r="EA189">
        <v>10</v>
      </c>
      <c r="EB189">
        <v>10</v>
      </c>
      <c r="EC189">
        <v>16</v>
      </c>
      <c r="ED189">
        <v>0</v>
      </c>
      <c r="EE189">
        <v>143</v>
      </c>
      <c r="EF189">
        <v>2</v>
      </c>
      <c r="EG189">
        <v>14.25</v>
      </c>
      <c r="EH189">
        <v>1</v>
      </c>
      <c r="EM189">
        <v>0</v>
      </c>
      <c r="ES189">
        <v>0</v>
      </c>
      <c r="ET189">
        <v>0</v>
      </c>
      <c r="EV189" t="s">
        <v>189</v>
      </c>
      <c r="EW189">
        <v>11</v>
      </c>
      <c r="EX189">
        <v>11</v>
      </c>
      <c r="EY189">
        <v>16</v>
      </c>
      <c r="EZ189" s="1">
        <v>0.52083333333333337</v>
      </c>
      <c r="FA189" t="str">
        <f>VLOOKUP(Table_Neonatal5[[#This Row],[Gender]],Table_Gender2[],2,FALSE)</f>
        <v>feminin</v>
      </c>
      <c r="FB189" t="e">
        <f>VLOOKUP(Table_Neonatal5[[#This Row],[PretermBy]],Table_PretermBy7[],2,FALSE)</f>
        <v>#N/A</v>
      </c>
      <c r="FC189" t="str">
        <f>VLOOKUP(Table_Neonatal5[[#This Row],[Diagnosis1]],Table_diagnosis[],2,FALSE)</f>
        <v>Infection neonatale / septicimie neonatale</v>
      </c>
      <c r="FD189" t="e">
        <f>VLOOKUP(Table_Neonatal5[[#This Row],[Diagnosis2]],Table_diagnosis[],2,FALSE)</f>
        <v>#N/A</v>
      </c>
      <c r="FE189" s="4" t="str">
        <f>VLOOKUP(Table_Neonatal5[[#This Row],[DischargeLoc]],Table_DischargeLoc1[],2,FALSE)</f>
        <v>Sortie/maternite</v>
      </c>
      <c r="FF189" s="4" t="str">
        <f>VLOOKUP(Table_Neonatal5[[#This Row],[AdmissionTempLow]],Table_YesNo8[],2,FALSE)</f>
        <v>Non</v>
      </c>
      <c r="FG189" s="4" t="str">
        <f>VLOOKUP(Table_Neonatal5[[#This Row],[BirthWeightLow]],Table_YesNo8[],2,FALSE)</f>
        <v>Non</v>
      </c>
      <c r="FH189" s="4" t="str">
        <f>VLOOKUP(Table_Neonatal5[[#This Row],[GestationalAgeLow]],Table_YesNo8[],2,FALSE)</f>
        <v>Non</v>
      </c>
      <c r="FI189" s="4" t="str">
        <f>VLOOKUP(Table_Neonatal5[[#This Row],[MethRx]],Table_YesNo8[],2,FALSE)</f>
        <v>Non</v>
      </c>
      <c r="FJ189" s="4" t="str">
        <f>VLOOKUP(Table_Neonatal5[[#This Row],[OxygenTherapy]],Table_YesNo8[],2,FALSE)</f>
        <v>Non</v>
      </c>
      <c r="FK189" s="4" t="e">
        <f>VLOOKUP(Table_Neonatal5[[#This Row],[OxygenMethod]],Table_OxygenMethod6[],2,FALSE)</f>
        <v>#N/A</v>
      </c>
      <c r="FL189" s="4" t="str">
        <f>VLOOKUP(Table_Neonatal5[[#This Row],[BloodSugarLow]],Table_YesNo8[],2,FALSE)</f>
        <v>Non</v>
      </c>
      <c r="FM189" s="4" t="str">
        <f>VLOOKUP(Table_Neonatal5[[#This Row],[AdmittedFirst48]],Table_YesNo8[],2,FALSE)</f>
        <v>Oui</v>
      </c>
      <c r="FN189" s="4" t="str">
        <f>VLOOKUP(Table_Neonatal5[[#This Row],[Remained2weeks]],Table_YesNo8[],2,FALSE)</f>
        <v>Non</v>
      </c>
      <c r="FO189" s="4" t="str">
        <f>VLOOKUP(Table_Neonatal5[[#This Row],[Antibiotics]],Table_YesNo8[],2,FALSE)</f>
        <v>Oui</v>
      </c>
      <c r="FP189" s="4" t="str">
        <f>VLOOKUP(Table_Neonatal5[[#This Row],[BilirubinMeas]],Table_YesNo8[],2,FALSE)</f>
        <v>Non</v>
      </c>
      <c r="FQ189" s="4" t="str">
        <f>VLOOKUP(Table_Neonatal5[[#This Row],[Phototherapy]],Table_YesNo8[],2,FALSE)</f>
        <v>Non</v>
      </c>
      <c r="FR189" s="3">
        <f>DATE(2000+Table_Neonatal5[[#This Row],[AdmitYear]],Table_Neonatal5[[#This Row],[AdmitMonth]],Table_Neonatal5[[#This Row],[AdmitDay]])</f>
        <v>42653</v>
      </c>
    </row>
    <row r="190" spans="1:174" x14ac:dyDescent="0.25">
      <c r="A190" t="s">
        <v>430</v>
      </c>
      <c r="B190" s="1">
        <v>0.13750000000000001</v>
      </c>
      <c r="C190" t="s">
        <v>185</v>
      </c>
      <c r="D190">
        <v>9</v>
      </c>
      <c r="E190">
        <v>1</v>
      </c>
      <c r="F190">
        <v>17</v>
      </c>
      <c r="G190">
        <v>0</v>
      </c>
      <c r="H190">
        <v>9</v>
      </c>
      <c r="I190">
        <v>1</v>
      </c>
      <c r="J190">
        <v>17</v>
      </c>
      <c r="K190">
        <v>0</v>
      </c>
      <c r="L190">
        <v>1</v>
      </c>
      <c r="M190">
        <v>0</v>
      </c>
      <c r="N190">
        <v>1700</v>
      </c>
      <c r="O190">
        <v>0</v>
      </c>
      <c r="P190">
        <v>1</v>
      </c>
      <c r="R190">
        <v>0</v>
      </c>
      <c r="T190" s="2">
        <v>0.75</v>
      </c>
      <c r="U190">
        <v>0</v>
      </c>
      <c r="V190">
        <v>0</v>
      </c>
      <c r="W190">
        <v>0</v>
      </c>
      <c r="X190">
        <v>1</v>
      </c>
      <c r="Y190">
        <v>0</v>
      </c>
      <c r="AA190">
        <v>3</v>
      </c>
      <c r="AB190">
        <v>0</v>
      </c>
      <c r="AD190">
        <v>22</v>
      </c>
      <c r="AE190">
        <v>1</v>
      </c>
      <c r="AF190">
        <v>17</v>
      </c>
      <c r="AG190">
        <v>0</v>
      </c>
      <c r="AH190">
        <v>13</v>
      </c>
      <c r="AI190">
        <v>0</v>
      </c>
      <c r="AJ190">
        <v>1</v>
      </c>
      <c r="AK190">
        <v>1950</v>
      </c>
      <c r="AL190">
        <v>0</v>
      </c>
      <c r="AM190">
        <v>17</v>
      </c>
      <c r="AN190" s="2">
        <v>0.75</v>
      </c>
      <c r="AO190">
        <v>0</v>
      </c>
      <c r="AP190">
        <v>9</v>
      </c>
      <c r="AQ190">
        <v>1</v>
      </c>
      <c r="AR190">
        <v>17</v>
      </c>
      <c r="AS190">
        <v>0</v>
      </c>
      <c r="AT190">
        <v>0</v>
      </c>
      <c r="AU190" s="1"/>
      <c r="AV190">
        <v>0</v>
      </c>
      <c r="AX190">
        <v>0</v>
      </c>
      <c r="AZ190">
        <v>0</v>
      </c>
      <c r="BA190">
        <v>0</v>
      </c>
      <c r="BF190">
        <v>0</v>
      </c>
      <c r="BG190" s="2"/>
      <c r="BH190">
        <v>0</v>
      </c>
      <c r="BL190">
        <v>0</v>
      </c>
      <c r="BM190" s="1"/>
      <c r="BN190">
        <v>0</v>
      </c>
      <c r="BP190" s="3"/>
      <c r="BQ190">
        <v>0</v>
      </c>
      <c r="BR190" s="3"/>
      <c r="BS190">
        <v>0</v>
      </c>
      <c r="BT190">
        <v>1</v>
      </c>
      <c r="BU190">
        <v>0</v>
      </c>
      <c r="DZ190">
        <v>1</v>
      </c>
      <c r="EA190">
        <v>9</v>
      </c>
      <c r="EB190">
        <v>1</v>
      </c>
      <c r="EC190">
        <v>17</v>
      </c>
      <c r="ED190">
        <v>0</v>
      </c>
      <c r="EE190">
        <v>85</v>
      </c>
      <c r="EF190">
        <v>2</v>
      </c>
      <c r="EG190">
        <v>5.0999999999999996</v>
      </c>
      <c r="EH190">
        <v>1</v>
      </c>
      <c r="EM190">
        <v>0</v>
      </c>
      <c r="ES190">
        <v>0</v>
      </c>
      <c r="ET190">
        <v>1</v>
      </c>
      <c r="EV190" t="s">
        <v>189</v>
      </c>
      <c r="EW190">
        <v>2</v>
      </c>
      <c r="EX190">
        <v>2</v>
      </c>
      <c r="EY190">
        <v>17</v>
      </c>
      <c r="EZ190" s="1">
        <v>0.14027777777777778</v>
      </c>
      <c r="FA190" t="str">
        <f>VLOOKUP(Table_Neonatal5[[#This Row],[Gender]],Table_Gender2[],2,FALSE)</f>
        <v>feminin</v>
      </c>
      <c r="FB190" t="e">
        <f>VLOOKUP(Table_Neonatal5[[#This Row],[PretermBy]],Table_PretermBy7[],2,FALSE)</f>
        <v>#N/A</v>
      </c>
      <c r="FC190" t="str">
        <f>VLOOKUP(Table_Neonatal5[[#This Row],[Diagnosis1]],Table_diagnosis[],2,FALSE)</f>
        <v>Prematurite</v>
      </c>
      <c r="FD190" t="str">
        <f>VLOOKUP(Table_Neonatal5[[#This Row],[Diagnosis2]],Table_diagnosis[],2,FALSE)</f>
        <v>Infection neonatale / septicimie neonatale</v>
      </c>
      <c r="FE190" s="4" t="str">
        <f>VLOOKUP(Table_Neonatal5[[#This Row],[DischargeLoc]],Table_DischargeLoc1[],2,FALSE)</f>
        <v>Sortie/maternite</v>
      </c>
      <c r="FF190" s="4" t="str">
        <f>VLOOKUP(Table_Neonatal5[[#This Row],[AdmissionTempLow]],Table_YesNo8[],2,FALSE)</f>
        <v>Non</v>
      </c>
      <c r="FG190" s="4" t="str">
        <f>VLOOKUP(Table_Neonatal5[[#This Row],[BirthWeightLow]],Table_YesNo8[],2,FALSE)</f>
        <v>Non</v>
      </c>
      <c r="FH190" s="4" t="str">
        <f>VLOOKUP(Table_Neonatal5[[#This Row],[GestationalAgeLow]],Table_YesNo8[],2,FALSE)</f>
        <v>Non</v>
      </c>
      <c r="FI190" s="4" t="str">
        <f>VLOOKUP(Table_Neonatal5[[#This Row],[MethRx]],Table_YesNo8[],2,FALSE)</f>
        <v>Non</v>
      </c>
      <c r="FJ190" s="4" t="str">
        <f>VLOOKUP(Table_Neonatal5[[#This Row],[OxygenTherapy]],Table_YesNo8[],2,FALSE)</f>
        <v>Non</v>
      </c>
      <c r="FK190" s="4" t="e">
        <f>VLOOKUP(Table_Neonatal5[[#This Row],[OxygenMethod]],Table_OxygenMethod6[],2,FALSE)</f>
        <v>#N/A</v>
      </c>
      <c r="FL190" s="4" t="str">
        <f>VLOOKUP(Table_Neonatal5[[#This Row],[BloodSugarLow]],Table_YesNo8[],2,FALSE)</f>
        <v>Non</v>
      </c>
      <c r="FM190" s="4" t="str">
        <f>VLOOKUP(Table_Neonatal5[[#This Row],[AdmittedFirst48]],Table_YesNo8[],2,FALSE)</f>
        <v>Oui</v>
      </c>
      <c r="FN190" s="4" t="str">
        <f>VLOOKUP(Table_Neonatal5[[#This Row],[Remained2weeks]],Table_YesNo8[],2,FALSE)</f>
        <v>Non</v>
      </c>
      <c r="FO190" s="4" t="str">
        <f>VLOOKUP(Table_Neonatal5[[#This Row],[Antibiotics]],Table_YesNo8[],2,FALSE)</f>
        <v>Oui</v>
      </c>
      <c r="FP190" s="4" t="str">
        <f>VLOOKUP(Table_Neonatal5[[#This Row],[BilirubinMeas]],Table_YesNo8[],2,FALSE)</f>
        <v>Non</v>
      </c>
      <c r="FQ190" s="4" t="str">
        <f>VLOOKUP(Table_Neonatal5[[#This Row],[Phototherapy]],Table_YesNo8[],2,FALSE)</f>
        <v>Oui</v>
      </c>
      <c r="FR190" s="3">
        <f>DATE(2000+Table_Neonatal5[[#This Row],[AdmitYear]],Table_Neonatal5[[#This Row],[AdmitMonth]],Table_Neonatal5[[#This Row],[AdmitDay]])</f>
        <v>42744</v>
      </c>
    </row>
    <row r="191" spans="1:174" x14ac:dyDescent="0.25">
      <c r="A191" t="s">
        <v>431</v>
      </c>
      <c r="B191" s="1">
        <v>0.43541666666666667</v>
      </c>
      <c r="C191" t="s">
        <v>185</v>
      </c>
      <c r="D191">
        <v>22</v>
      </c>
      <c r="E191">
        <v>2</v>
      </c>
      <c r="F191">
        <v>17</v>
      </c>
      <c r="G191">
        <v>0</v>
      </c>
      <c r="H191">
        <v>22</v>
      </c>
      <c r="I191">
        <v>2</v>
      </c>
      <c r="J191">
        <v>17</v>
      </c>
      <c r="K191">
        <v>0</v>
      </c>
      <c r="L191">
        <v>1</v>
      </c>
      <c r="M191">
        <v>0</v>
      </c>
      <c r="N191">
        <v>1800</v>
      </c>
      <c r="O191">
        <v>0</v>
      </c>
      <c r="P191">
        <v>0</v>
      </c>
      <c r="R191">
        <v>0</v>
      </c>
      <c r="T191" s="2">
        <v>0.97569444444444442</v>
      </c>
      <c r="U191">
        <v>0</v>
      </c>
      <c r="V191">
        <v>0</v>
      </c>
      <c r="W191">
        <v>0</v>
      </c>
      <c r="X191">
        <v>8</v>
      </c>
      <c r="Y191">
        <v>0</v>
      </c>
      <c r="AA191">
        <v>3</v>
      </c>
      <c r="AB191">
        <v>0</v>
      </c>
      <c r="AD191">
        <v>3</v>
      </c>
      <c r="AE191">
        <v>3</v>
      </c>
      <c r="AF191">
        <v>17</v>
      </c>
      <c r="AG191">
        <v>0</v>
      </c>
      <c r="AH191">
        <v>9</v>
      </c>
      <c r="AI191">
        <v>0</v>
      </c>
      <c r="AJ191">
        <v>4</v>
      </c>
      <c r="AK191">
        <v>1900</v>
      </c>
      <c r="AL191">
        <v>0</v>
      </c>
      <c r="AM191">
        <v>17</v>
      </c>
      <c r="AN191" s="2">
        <v>0.97569444444444442</v>
      </c>
      <c r="AO191">
        <v>0</v>
      </c>
      <c r="AP191">
        <v>22</v>
      </c>
      <c r="AQ191">
        <v>2</v>
      </c>
      <c r="AR191">
        <v>17</v>
      </c>
      <c r="AS191">
        <v>0</v>
      </c>
      <c r="AT191">
        <v>0</v>
      </c>
      <c r="AU191" s="1"/>
      <c r="AV191">
        <v>0</v>
      </c>
      <c r="AX191">
        <v>0</v>
      </c>
      <c r="AZ191">
        <v>0</v>
      </c>
      <c r="BA191">
        <v>1</v>
      </c>
      <c r="BB191">
        <v>2</v>
      </c>
      <c r="BC191">
        <v>23</v>
      </c>
      <c r="BD191">
        <v>2</v>
      </c>
      <c r="BE191">
        <v>17</v>
      </c>
      <c r="BF191">
        <v>0</v>
      </c>
      <c r="BG191" s="2">
        <v>0</v>
      </c>
      <c r="BH191">
        <v>0</v>
      </c>
      <c r="BI191">
        <v>3</v>
      </c>
      <c r="BJ191">
        <v>3</v>
      </c>
      <c r="BK191">
        <v>17</v>
      </c>
      <c r="BL191">
        <v>0</v>
      </c>
      <c r="BM191" s="1">
        <v>0.39583333333333331</v>
      </c>
      <c r="BN191">
        <v>0</v>
      </c>
      <c r="BO191">
        <v>0</v>
      </c>
      <c r="BP191" s="3"/>
      <c r="BQ191">
        <v>0</v>
      </c>
      <c r="BR191" s="3"/>
      <c r="BS191">
        <v>0</v>
      </c>
      <c r="BT191">
        <v>1</v>
      </c>
      <c r="BU191">
        <v>0</v>
      </c>
      <c r="DZ191">
        <v>1</v>
      </c>
      <c r="EA191">
        <v>22</v>
      </c>
      <c r="EB191">
        <v>2</v>
      </c>
      <c r="EC191">
        <v>17</v>
      </c>
      <c r="ED191">
        <v>0</v>
      </c>
      <c r="EE191">
        <v>92</v>
      </c>
      <c r="EF191">
        <v>2</v>
      </c>
      <c r="EG191">
        <v>6</v>
      </c>
      <c r="EH191">
        <v>1</v>
      </c>
      <c r="EM191">
        <v>0</v>
      </c>
      <c r="ES191">
        <v>0</v>
      </c>
      <c r="ET191">
        <v>0</v>
      </c>
      <c r="EV191" t="s">
        <v>189</v>
      </c>
      <c r="EW191">
        <v>4</v>
      </c>
      <c r="EX191">
        <v>4</v>
      </c>
      <c r="EY191">
        <v>17</v>
      </c>
      <c r="EZ191" s="1">
        <v>0.43958333333333333</v>
      </c>
      <c r="FA191" t="str">
        <f>VLOOKUP(Table_Neonatal5[[#This Row],[Gender]],Table_Gender2[],2,FALSE)</f>
        <v>feminin</v>
      </c>
      <c r="FB191" t="e">
        <f>VLOOKUP(Table_Neonatal5[[#This Row],[PretermBy]],Table_PretermBy7[],2,FALSE)</f>
        <v>#N/A</v>
      </c>
      <c r="FC191" t="str">
        <f>VLOOKUP(Table_Neonatal5[[#This Row],[Diagnosis1]],Table_diagnosis[],2,FALSE)</f>
        <v>Asphyxia a la naissance / APGAR bas / HIE</v>
      </c>
      <c r="FD191" t="str">
        <f>VLOOKUP(Table_Neonatal5[[#This Row],[Diagnosis2]],Table_diagnosis[],2,FALSE)</f>
        <v>Infection neonatale / septicimie neonatale</v>
      </c>
      <c r="FE191" s="4" t="str">
        <f>VLOOKUP(Table_Neonatal5[[#This Row],[DischargeLoc]],Table_DischargeLoc1[],2,FALSE)</f>
        <v>decede</v>
      </c>
      <c r="FF191" s="4" t="str">
        <f>VLOOKUP(Table_Neonatal5[[#This Row],[AdmissionTempLow]],Table_YesNo8[],2,FALSE)</f>
        <v>Non</v>
      </c>
      <c r="FG191" s="4" t="str">
        <f>VLOOKUP(Table_Neonatal5[[#This Row],[BirthWeightLow]],Table_YesNo8[],2,FALSE)</f>
        <v>Non</v>
      </c>
      <c r="FH191" s="4" t="str">
        <f>VLOOKUP(Table_Neonatal5[[#This Row],[GestationalAgeLow]],Table_YesNo8[],2,FALSE)</f>
        <v>Non</v>
      </c>
      <c r="FI191" s="4" t="str">
        <f>VLOOKUP(Table_Neonatal5[[#This Row],[MethRx]],Table_YesNo8[],2,FALSE)</f>
        <v>Non</v>
      </c>
      <c r="FJ191" s="4" t="str">
        <f>VLOOKUP(Table_Neonatal5[[#This Row],[OxygenTherapy]],Table_YesNo8[],2,FALSE)</f>
        <v>Oui</v>
      </c>
      <c r="FK191" s="4" t="str">
        <f>VLOOKUP(Table_Neonatal5[[#This Row],[OxygenMethod]],Table_OxygenMethod6[],2,FALSE)</f>
        <v>CPAP</v>
      </c>
      <c r="FL191" s="4" t="str">
        <f>VLOOKUP(Table_Neonatal5[[#This Row],[BloodSugarLow]],Table_YesNo8[],2,FALSE)</f>
        <v>Non</v>
      </c>
      <c r="FM191" s="4" t="str">
        <f>VLOOKUP(Table_Neonatal5[[#This Row],[AdmittedFirst48]],Table_YesNo8[],2,FALSE)</f>
        <v>Oui</v>
      </c>
      <c r="FN191" s="4" t="str">
        <f>VLOOKUP(Table_Neonatal5[[#This Row],[Remained2weeks]],Table_YesNo8[],2,FALSE)</f>
        <v>Non</v>
      </c>
      <c r="FO191" s="4" t="str">
        <f>VLOOKUP(Table_Neonatal5[[#This Row],[Antibiotics]],Table_YesNo8[],2,FALSE)</f>
        <v>Oui</v>
      </c>
      <c r="FP191" s="4" t="str">
        <f>VLOOKUP(Table_Neonatal5[[#This Row],[BilirubinMeas]],Table_YesNo8[],2,FALSE)</f>
        <v>Non</v>
      </c>
      <c r="FQ191" s="4" t="str">
        <f>VLOOKUP(Table_Neonatal5[[#This Row],[Phototherapy]],Table_YesNo8[],2,FALSE)</f>
        <v>Non</v>
      </c>
      <c r="FR191" s="3">
        <f>DATE(2000+Table_Neonatal5[[#This Row],[AdmitYear]],Table_Neonatal5[[#This Row],[AdmitMonth]],Table_Neonatal5[[#This Row],[AdmitDay]])</f>
        <v>42788</v>
      </c>
    </row>
    <row r="192" spans="1:174" x14ac:dyDescent="0.25">
      <c r="A192" t="s">
        <v>432</v>
      </c>
      <c r="B192" s="1">
        <v>0.36527777777777776</v>
      </c>
      <c r="C192" t="s">
        <v>185</v>
      </c>
      <c r="D192">
        <v>11</v>
      </c>
      <c r="E192">
        <v>1</v>
      </c>
      <c r="F192">
        <v>17</v>
      </c>
      <c r="G192">
        <v>0</v>
      </c>
      <c r="H192">
        <v>12</v>
      </c>
      <c r="I192">
        <v>1</v>
      </c>
      <c r="J192">
        <v>17</v>
      </c>
      <c r="K192">
        <v>0</v>
      </c>
      <c r="L192">
        <v>0</v>
      </c>
      <c r="M192">
        <v>0</v>
      </c>
      <c r="N192">
        <v>1900</v>
      </c>
      <c r="O192">
        <v>0</v>
      </c>
      <c r="P192">
        <v>0</v>
      </c>
      <c r="R192">
        <v>0</v>
      </c>
      <c r="T192" s="2">
        <v>2.0833333333333332E-2</v>
      </c>
      <c r="U192">
        <v>0</v>
      </c>
      <c r="V192">
        <v>0</v>
      </c>
      <c r="W192">
        <v>0</v>
      </c>
      <c r="X192">
        <v>4</v>
      </c>
      <c r="Y192">
        <v>0</v>
      </c>
      <c r="AA192">
        <v>3</v>
      </c>
      <c r="AB192">
        <v>0</v>
      </c>
      <c r="AC192" t="s">
        <v>3</v>
      </c>
      <c r="AD192">
        <v>26</v>
      </c>
      <c r="AE192">
        <v>1</v>
      </c>
      <c r="AF192">
        <v>17</v>
      </c>
      <c r="AG192">
        <v>0</v>
      </c>
      <c r="AH192">
        <v>14</v>
      </c>
      <c r="AI192">
        <v>0</v>
      </c>
      <c r="AJ192">
        <v>1</v>
      </c>
      <c r="AK192">
        <v>1900</v>
      </c>
      <c r="AL192">
        <v>0</v>
      </c>
      <c r="AM192">
        <v>16</v>
      </c>
      <c r="AN192" s="2">
        <v>2.0833333333333332E-2</v>
      </c>
      <c r="AO192">
        <v>0</v>
      </c>
      <c r="AP192">
        <v>12</v>
      </c>
      <c r="AQ192">
        <v>1</v>
      </c>
      <c r="AR192">
        <v>17</v>
      </c>
      <c r="AS192">
        <v>0</v>
      </c>
      <c r="AT192">
        <v>0</v>
      </c>
      <c r="AU192" s="1"/>
      <c r="AV192">
        <v>0</v>
      </c>
      <c r="AX192">
        <v>0</v>
      </c>
      <c r="AZ192">
        <v>0</v>
      </c>
      <c r="BA192">
        <v>1</v>
      </c>
      <c r="BB192">
        <v>1</v>
      </c>
      <c r="BC192">
        <v>13</v>
      </c>
      <c r="BD192">
        <v>1</v>
      </c>
      <c r="BE192">
        <v>17</v>
      </c>
      <c r="BF192">
        <v>0</v>
      </c>
      <c r="BG192" s="2">
        <v>0</v>
      </c>
      <c r="BH192">
        <v>0</v>
      </c>
      <c r="BI192">
        <v>13</v>
      </c>
      <c r="BJ192">
        <v>1</v>
      </c>
      <c r="BK192">
        <v>17</v>
      </c>
      <c r="BL192">
        <v>0</v>
      </c>
      <c r="BM192" s="1">
        <v>0.20833333333333334</v>
      </c>
      <c r="BN192">
        <v>0</v>
      </c>
      <c r="BO192">
        <v>0</v>
      </c>
      <c r="BP192" s="3"/>
      <c r="BQ192">
        <v>0</v>
      </c>
      <c r="BR192" s="3"/>
      <c r="BS192">
        <v>0</v>
      </c>
      <c r="BT192">
        <v>1</v>
      </c>
      <c r="BU192">
        <v>1</v>
      </c>
      <c r="BV192">
        <v>12</v>
      </c>
      <c r="BW192">
        <v>1</v>
      </c>
      <c r="BX192">
        <v>17</v>
      </c>
      <c r="BY192">
        <v>1900</v>
      </c>
      <c r="BZ192">
        <v>13</v>
      </c>
      <c r="CA192">
        <v>1</v>
      </c>
      <c r="CB192">
        <v>17</v>
      </c>
      <c r="CC192">
        <v>1800</v>
      </c>
      <c r="CD192">
        <v>14</v>
      </c>
      <c r="CE192">
        <v>1</v>
      </c>
      <c r="CF192">
        <v>17</v>
      </c>
      <c r="CG192">
        <v>1650</v>
      </c>
      <c r="CH192">
        <v>15</v>
      </c>
      <c r="CI192">
        <v>1</v>
      </c>
      <c r="CJ192">
        <v>17</v>
      </c>
      <c r="CK192">
        <v>99</v>
      </c>
      <c r="CL192">
        <v>16</v>
      </c>
      <c r="CM192">
        <v>1</v>
      </c>
      <c r="CN192">
        <v>17</v>
      </c>
      <c r="CO192">
        <v>1650</v>
      </c>
      <c r="CP192">
        <v>17</v>
      </c>
      <c r="CQ192">
        <v>1</v>
      </c>
      <c r="CR192">
        <v>17</v>
      </c>
      <c r="CS192">
        <v>99</v>
      </c>
      <c r="CT192">
        <v>18</v>
      </c>
      <c r="CU192">
        <v>1</v>
      </c>
      <c r="CW192">
        <v>99</v>
      </c>
      <c r="CX192">
        <v>19</v>
      </c>
      <c r="CY192">
        <v>1</v>
      </c>
      <c r="CZ192">
        <v>17</v>
      </c>
      <c r="DA192">
        <v>1700</v>
      </c>
      <c r="DB192">
        <v>20</v>
      </c>
      <c r="DC192">
        <v>1</v>
      </c>
      <c r="DD192">
        <v>17</v>
      </c>
      <c r="DE192">
        <v>1700</v>
      </c>
      <c r="DF192">
        <v>21</v>
      </c>
      <c r="DG192">
        <v>1</v>
      </c>
      <c r="DH192">
        <v>17</v>
      </c>
      <c r="DI192">
        <v>1750</v>
      </c>
      <c r="DJ192">
        <v>22</v>
      </c>
      <c r="DK192">
        <v>1</v>
      </c>
      <c r="DL192">
        <v>17</v>
      </c>
      <c r="DM192">
        <v>1800</v>
      </c>
      <c r="DN192">
        <v>23</v>
      </c>
      <c r="DO192">
        <v>1</v>
      </c>
      <c r="DP192">
        <v>17</v>
      </c>
      <c r="DQ192">
        <v>1800</v>
      </c>
      <c r="DZ192">
        <v>1</v>
      </c>
      <c r="EA192">
        <v>12</v>
      </c>
      <c r="EB192">
        <v>1</v>
      </c>
      <c r="EC192">
        <v>17</v>
      </c>
      <c r="ED192">
        <v>0</v>
      </c>
      <c r="EE192">
        <v>95</v>
      </c>
      <c r="EF192">
        <v>2</v>
      </c>
      <c r="EG192">
        <v>5.7</v>
      </c>
      <c r="EH192">
        <v>1</v>
      </c>
      <c r="EM192">
        <v>0</v>
      </c>
      <c r="ES192">
        <v>0</v>
      </c>
      <c r="ET192">
        <v>0</v>
      </c>
      <c r="EV192" t="s">
        <v>189</v>
      </c>
      <c r="EW192">
        <v>2</v>
      </c>
      <c r="EX192">
        <v>2</v>
      </c>
      <c r="EY192">
        <v>17</v>
      </c>
      <c r="EZ192" s="1"/>
      <c r="FA192" t="str">
        <f>VLOOKUP(Table_Neonatal5[[#This Row],[Gender]],Table_Gender2[],2,FALSE)</f>
        <v>masculin</v>
      </c>
      <c r="FB192" t="e">
        <f>VLOOKUP(Table_Neonatal5[[#This Row],[PretermBy]],Table_PretermBy7[],2,FALSE)</f>
        <v>#N/A</v>
      </c>
      <c r="FC192" t="str">
        <f>VLOOKUP(Table_Neonatal5[[#This Row],[Diagnosis1]],Table_diagnosis[],2,FALSE)</f>
        <v>Detresse respiratoire</v>
      </c>
      <c r="FD192" t="str">
        <f>VLOOKUP(Table_Neonatal5[[#This Row],[Diagnosis2]],Table_diagnosis[],2,FALSE)</f>
        <v>Infection neonatale / septicimie neonatale</v>
      </c>
      <c r="FE192" s="4" t="str">
        <f>VLOOKUP(Table_Neonatal5[[#This Row],[DischargeLoc]],Table_DischargeLoc1[],2,FALSE)</f>
        <v>Sortie/maternite</v>
      </c>
      <c r="FF192" s="4" t="str">
        <f>VLOOKUP(Table_Neonatal5[[#This Row],[AdmissionTempLow]],Table_YesNo8[],2,FALSE)</f>
        <v>Non</v>
      </c>
      <c r="FG192" s="4" t="str">
        <f>VLOOKUP(Table_Neonatal5[[#This Row],[BirthWeightLow]],Table_YesNo8[],2,FALSE)</f>
        <v>Non</v>
      </c>
      <c r="FH192" s="4" t="str">
        <f>VLOOKUP(Table_Neonatal5[[#This Row],[GestationalAgeLow]],Table_YesNo8[],2,FALSE)</f>
        <v>Non</v>
      </c>
      <c r="FI192" s="4" t="str">
        <f>VLOOKUP(Table_Neonatal5[[#This Row],[MethRx]],Table_YesNo8[],2,FALSE)</f>
        <v>Non</v>
      </c>
      <c r="FJ192" s="4" t="str">
        <f>VLOOKUP(Table_Neonatal5[[#This Row],[OxygenTherapy]],Table_YesNo8[],2,FALSE)</f>
        <v>Oui</v>
      </c>
      <c r="FK192" s="4" t="str">
        <f>VLOOKUP(Table_Neonatal5[[#This Row],[OxygenMethod]],Table_OxygenMethod6[],2,FALSE)</f>
        <v>canule nasale/mask</v>
      </c>
      <c r="FL192" s="4" t="str">
        <f>VLOOKUP(Table_Neonatal5[[#This Row],[BloodSugarLow]],Table_YesNo8[],2,FALSE)</f>
        <v>Non</v>
      </c>
      <c r="FM192" s="4" t="str">
        <f>VLOOKUP(Table_Neonatal5[[#This Row],[AdmittedFirst48]],Table_YesNo8[],2,FALSE)</f>
        <v>Oui</v>
      </c>
      <c r="FN192" s="4" t="str">
        <f>VLOOKUP(Table_Neonatal5[[#This Row],[Remained2weeks]],Table_YesNo8[],2,FALSE)</f>
        <v>Oui</v>
      </c>
      <c r="FO192" s="4" t="str">
        <f>VLOOKUP(Table_Neonatal5[[#This Row],[Antibiotics]],Table_YesNo8[],2,FALSE)</f>
        <v>Oui</v>
      </c>
      <c r="FP192" s="4" t="str">
        <f>VLOOKUP(Table_Neonatal5[[#This Row],[BilirubinMeas]],Table_YesNo8[],2,FALSE)</f>
        <v>Non</v>
      </c>
      <c r="FQ192" s="4" t="str">
        <f>VLOOKUP(Table_Neonatal5[[#This Row],[Phototherapy]],Table_YesNo8[],2,FALSE)</f>
        <v>Non</v>
      </c>
      <c r="FR192" s="3">
        <f>DATE(2000+Table_Neonatal5[[#This Row],[AdmitYear]],Table_Neonatal5[[#This Row],[AdmitMonth]],Table_Neonatal5[[#This Row],[AdmitDay]])</f>
        <v>42747</v>
      </c>
    </row>
    <row r="193" spans="1:174" x14ac:dyDescent="0.25">
      <c r="A193" t="s">
        <v>433</v>
      </c>
      <c r="B193" s="1">
        <v>0.47986111111111113</v>
      </c>
      <c r="C193" t="s">
        <v>185</v>
      </c>
      <c r="D193">
        <v>14</v>
      </c>
      <c r="E193">
        <v>2</v>
      </c>
      <c r="F193">
        <v>17</v>
      </c>
      <c r="G193">
        <v>0</v>
      </c>
      <c r="H193">
        <v>13</v>
      </c>
      <c r="I193">
        <v>3</v>
      </c>
      <c r="J193">
        <v>17</v>
      </c>
      <c r="K193">
        <v>0</v>
      </c>
      <c r="L193">
        <v>0</v>
      </c>
      <c r="M193">
        <v>0</v>
      </c>
      <c r="N193">
        <v>3500</v>
      </c>
      <c r="O193">
        <v>0</v>
      </c>
      <c r="P193">
        <v>0</v>
      </c>
      <c r="R193">
        <v>0</v>
      </c>
      <c r="T193" s="2">
        <v>0.86805555555555558</v>
      </c>
      <c r="U193">
        <v>0</v>
      </c>
      <c r="V193">
        <v>27</v>
      </c>
      <c r="W193">
        <v>0</v>
      </c>
      <c r="X193">
        <v>12</v>
      </c>
      <c r="Y193">
        <v>0</v>
      </c>
      <c r="Z193" t="s">
        <v>434</v>
      </c>
      <c r="AB193">
        <v>0</v>
      </c>
      <c r="AD193">
        <v>20</v>
      </c>
      <c r="AE193">
        <v>3</v>
      </c>
      <c r="AF193">
        <v>17</v>
      </c>
      <c r="AG193">
        <v>0</v>
      </c>
      <c r="AH193">
        <v>4</v>
      </c>
      <c r="AI193">
        <v>0</v>
      </c>
      <c r="AJ193">
        <v>1</v>
      </c>
      <c r="AK193">
        <v>4</v>
      </c>
      <c r="AL193">
        <v>0</v>
      </c>
      <c r="AM193">
        <v>16</v>
      </c>
      <c r="AN193" s="2">
        <v>0.86805555555555558</v>
      </c>
      <c r="AO193">
        <v>0</v>
      </c>
      <c r="AP193">
        <v>13</v>
      </c>
      <c r="AQ193">
        <v>3</v>
      </c>
      <c r="AR193">
        <v>17</v>
      </c>
      <c r="AS193">
        <v>0</v>
      </c>
      <c r="AT193">
        <v>0</v>
      </c>
      <c r="AU193" s="1"/>
      <c r="AV193">
        <v>0</v>
      </c>
      <c r="AX193">
        <v>0</v>
      </c>
      <c r="AZ193">
        <v>0</v>
      </c>
      <c r="BA193">
        <v>0</v>
      </c>
      <c r="BF193">
        <v>0</v>
      </c>
      <c r="BG193" s="2"/>
      <c r="BH193">
        <v>0</v>
      </c>
      <c r="BL193">
        <v>0</v>
      </c>
      <c r="BM193" s="1"/>
      <c r="BN193">
        <v>0</v>
      </c>
      <c r="BP193" s="3"/>
      <c r="BQ193">
        <v>0</v>
      </c>
      <c r="BR193" s="3"/>
      <c r="BS193">
        <v>0</v>
      </c>
      <c r="BT193">
        <v>0</v>
      </c>
      <c r="BU193">
        <v>0</v>
      </c>
      <c r="DZ193">
        <v>1</v>
      </c>
      <c r="EA193">
        <v>13</v>
      </c>
      <c r="EB193">
        <v>3</v>
      </c>
      <c r="EC193">
        <v>17</v>
      </c>
      <c r="ED193">
        <v>0</v>
      </c>
      <c r="EE193">
        <v>210</v>
      </c>
      <c r="EF193">
        <v>2</v>
      </c>
      <c r="EG193">
        <v>21</v>
      </c>
      <c r="EH193">
        <v>1</v>
      </c>
      <c r="EM193">
        <v>0</v>
      </c>
      <c r="ES193">
        <v>0</v>
      </c>
      <c r="ET193">
        <v>0</v>
      </c>
      <c r="EV193" t="s">
        <v>189</v>
      </c>
      <c r="EW193">
        <v>4</v>
      </c>
      <c r="EX193">
        <v>4</v>
      </c>
      <c r="EY193">
        <v>17</v>
      </c>
      <c r="EZ193" s="1">
        <v>0.48402777777777778</v>
      </c>
      <c r="FA193" t="str">
        <f>VLOOKUP(Table_Neonatal5[[#This Row],[Gender]],Table_Gender2[],2,FALSE)</f>
        <v>masculin</v>
      </c>
      <c r="FB193" t="e">
        <f>VLOOKUP(Table_Neonatal5[[#This Row],[PretermBy]],Table_PretermBy7[],2,FALSE)</f>
        <v>#N/A</v>
      </c>
      <c r="FC193" t="str">
        <f>VLOOKUP(Table_Neonatal5[[#This Row],[Diagnosis1]],Table_diagnosis[],2,FALSE)</f>
        <v>Autre diagnostic</v>
      </c>
      <c r="FD193" t="e">
        <f>VLOOKUP(Table_Neonatal5[[#This Row],[Diagnosis2]],Table_diagnosis[],2,FALSE)</f>
        <v>#N/A</v>
      </c>
      <c r="FE193" s="4" t="str">
        <f>VLOOKUP(Table_Neonatal5[[#This Row],[DischargeLoc]],Table_DischargeLoc1[],2,FALSE)</f>
        <v>Sortie/maternite</v>
      </c>
      <c r="FF193" s="4" t="str">
        <f>VLOOKUP(Table_Neonatal5[[#This Row],[AdmissionTempLow]],Table_YesNo8[],2,FALSE)</f>
        <v>Non</v>
      </c>
      <c r="FG193" s="4" t="str">
        <f>VLOOKUP(Table_Neonatal5[[#This Row],[BirthWeightLow]],Table_YesNo8[],2,FALSE)</f>
        <v>Non</v>
      </c>
      <c r="FH193" s="4" t="str">
        <f>VLOOKUP(Table_Neonatal5[[#This Row],[GestationalAgeLow]],Table_YesNo8[],2,FALSE)</f>
        <v>Non</v>
      </c>
      <c r="FI193" s="4" t="str">
        <f>VLOOKUP(Table_Neonatal5[[#This Row],[MethRx]],Table_YesNo8[],2,FALSE)</f>
        <v>Non</v>
      </c>
      <c r="FJ193" s="4" t="str">
        <f>VLOOKUP(Table_Neonatal5[[#This Row],[OxygenTherapy]],Table_YesNo8[],2,FALSE)</f>
        <v>Non</v>
      </c>
      <c r="FK193" s="4" t="e">
        <f>VLOOKUP(Table_Neonatal5[[#This Row],[OxygenMethod]],Table_OxygenMethod6[],2,FALSE)</f>
        <v>#N/A</v>
      </c>
      <c r="FL193" s="4" t="str">
        <f>VLOOKUP(Table_Neonatal5[[#This Row],[BloodSugarLow]],Table_YesNo8[],2,FALSE)</f>
        <v>Non</v>
      </c>
      <c r="FM193" s="4" t="str">
        <f>VLOOKUP(Table_Neonatal5[[#This Row],[AdmittedFirst48]],Table_YesNo8[],2,FALSE)</f>
        <v>Non</v>
      </c>
      <c r="FN193" s="4" t="str">
        <f>VLOOKUP(Table_Neonatal5[[#This Row],[Remained2weeks]],Table_YesNo8[],2,FALSE)</f>
        <v>Non</v>
      </c>
      <c r="FO193" s="4" t="str">
        <f>VLOOKUP(Table_Neonatal5[[#This Row],[Antibiotics]],Table_YesNo8[],2,FALSE)</f>
        <v>Oui</v>
      </c>
      <c r="FP193" s="4" t="str">
        <f>VLOOKUP(Table_Neonatal5[[#This Row],[BilirubinMeas]],Table_YesNo8[],2,FALSE)</f>
        <v>Non</v>
      </c>
      <c r="FQ193" s="4" t="str">
        <f>VLOOKUP(Table_Neonatal5[[#This Row],[Phototherapy]],Table_YesNo8[],2,FALSE)</f>
        <v>Non</v>
      </c>
      <c r="FR193" s="3">
        <f>DATE(2000+Table_Neonatal5[[#This Row],[AdmitYear]],Table_Neonatal5[[#This Row],[AdmitMonth]],Table_Neonatal5[[#This Row],[AdmitDay]])</f>
        <v>42807</v>
      </c>
    </row>
    <row r="194" spans="1:174" x14ac:dyDescent="0.25">
      <c r="A194" t="s">
        <v>435</v>
      </c>
      <c r="B194" s="1">
        <v>0.4284722222222222</v>
      </c>
      <c r="C194" t="s">
        <v>185</v>
      </c>
      <c r="D194">
        <v>27</v>
      </c>
      <c r="E194">
        <v>11</v>
      </c>
      <c r="F194">
        <v>16</v>
      </c>
      <c r="G194">
        <v>0</v>
      </c>
      <c r="H194">
        <v>28</v>
      </c>
      <c r="I194">
        <v>11</v>
      </c>
      <c r="J194">
        <v>16</v>
      </c>
      <c r="K194">
        <v>0</v>
      </c>
      <c r="L194">
        <v>0</v>
      </c>
      <c r="M194">
        <v>0</v>
      </c>
      <c r="N194">
        <v>2300</v>
      </c>
      <c r="O194">
        <v>0</v>
      </c>
      <c r="P194">
        <v>0</v>
      </c>
      <c r="R194">
        <v>0</v>
      </c>
      <c r="T194" s="2">
        <v>0.62847222222222221</v>
      </c>
      <c r="U194">
        <v>0</v>
      </c>
      <c r="V194">
        <v>1</v>
      </c>
      <c r="W194">
        <v>0</v>
      </c>
      <c r="X194">
        <v>2</v>
      </c>
      <c r="Y194">
        <v>0</v>
      </c>
      <c r="AA194">
        <v>3</v>
      </c>
      <c r="AB194">
        <v>0</v>
      </c>
      <c r="AD194">
        <v>5</v>
      </c>
      <c r="AE194">
        <v>12</v>
      </c>
      <c r="AF194">
        <v>16</v>
      </c>
      <c r="AG194">
        <v>0</v>
      </c>
      <c r="AH194">
        <v>7</v>
      </c>
      <c r="AI194">
        <v>0</v>
      </c>
      <c r="AJ194">
        <v>1</v>
      </c>
      <c r="AK194">
        <v>2300</v>
      </c>
      <c r="AL194">
        <v>0</v>
      </c>
      <c r="AM194">
        <v>18</v>
      </c>
      <c r="AN194" s="2">
        <v>0.62847222222222221</v>
      </c>
      <c r="AO194">
        <v>0</v>
      </c>
      <c r="AP194">
        <v>28</v>
      </c>
      <c r="AQ194">
        <v>11</v>
      </c>
      <c r="AR194">
        <v>16</v>
      </c>
      <c r="AS194">
        <v>0</v>
      </c>
      <c r="AT194">
        <v>0</v>
      </c>
      <c r="AU194" s="1"/>
      <c r="AV194">
        <v>0</v>
      </c>
      <c r="AX194">
        <v>0</v>
      </c>
      <c r="AZ194">
        <v>0</v>
      </c>
      <c r="BA194">
        <v>1</v>
      </c>
      <c r="BB194">
        <v>2</v>
      </c>
      <c r="BC194">
        <v>28</v>
      </c>
      <c r="BD194">
        <v>11</v>
      </c>
      <c r="BE194">
        <v>16</v>
      </c>
      <c r="BF194">
        <v>0</v>
      </c>
      <c r="BG194" s="2">
        <v>0.66666666666666663</v>
      </c>
      <c r="BH194">
        <v>0</v>
      </c>
      <c r="BL194">
        <v>1</v>
      </c>
      <c r="BM194" s="1"/>
      <c r="BN194">
        <v>1</v>
      </c>
      <c r="BP194" s="3"/>
      <c r="BQ194">
        <v>0</v>
      </c>
      <c r="BR194" s="3"/>
      <c r="BS194">
        <v>0</v>
      </c>
      <c r="BT194">
        <v>1</v>
      </c>
      <c r="BU194">
        <v>0</v>
      </c>
      <c r="DZ194">
        <v>1</v>
      </c>
      <c r="EA194">
        <v>28</v>
      </c>
      <c r="EB194">
        <v>11</v>
      </c>
      <c r="EC194">
        <v>16</v>
      </c>
      <c r="ED194">
        <v>0</v>
      </c>
      <c r="EE194">
        <v>115</v>
      </c>
      <c r="EF194">
        <v>2</v>
      </c>
      <c r="EG194">
        <v>6.9</v>
      </c>
      <c r="EH194">
        <v>1</v>
      </c>
      <c r="EM194">
        <v>0</v>
      </c>
      <c r="ES194">
        <v>0</v>
      </c>
      <c r="ET194">
        <v>0</v>
      </c>
      <c r="EV194" t="s">
        <v>189</v>
      </c>
      <c r="EW194">
        <v>11</v>
      </c>
      <c r="EX194">
        <v>1</v>
      </c>
      <c r="EY194">
        <v>17</v>
      </c>
      <c r="EZ194" s="1">
        <v>0.43333333333333335</v>
      </c>
      <c r="FA194" t="str">
        <f>VLOOKUP(Table_Neonatal5[[#This Row],[Gender]],Table_Gender2[],2,FALSE)</f>
        <v>masculin</v>
      </c>
      <c r="FB194" t="e">
        <f>VLOOKUP(Table_Neonatal5[[#This Row],[PretermBy]],Table_PretermBy7[],2,FALSE)</f>
        <v>#N/A</v>
      </c>
      <c r="FC194" t="str">
        <f>VLOOKUP(Table_Neonatal5[[#This Row],[Diagnosis1]],Table_diagnosis[],2,FALSE)</f>
        <v>Bas poids de naissance</v>
      </c>
      <c r="FD194" t="str">
        <f>VLOOKUP(Table_Neonatal5[[#This Row],[Diagnosis2]],Table_diagnosis[],2,FALSE)</f>
        <v>Infection neonatale / septicimie neonatale</v>
      </c>
      <c r="FE194" s="4" t="str">
        <f>VLOOKUP(Table_Neonatal5[[#This Row],[DischargeLoc]],Table_DischargeLoc1[],2,FALSE)</f>
        <v>Sortie/maternite</v>
      </c>
      <c r="FF194" s="4" t="str">
        <f>VLOOKUP(Table_Neonatal5[[#This Row],[AdmissionTempLow]],Table_YesNo8[],2,FALSE)</f>
        <v>Non</v>
      </c>
      <c r="FG194" s="4" t="str">
        <f>VLOOKUP(Table_Neonatal5[[#This Row],[BirthWeightLow]],Table_YesNo8[],2,FALSE)</f>
        <v>Non</v>
      </c>
      <c r="FH194" s="4" t="str">
        <f>VLOOKUP(Table_Neonatal5[[#This Row],[GestationalAgeLow]],Table_YesNo8[],2,FALSE)</f>
        <v>Non</v>
      </c>
      <c r="FI194" s="4" t="str">
        <f>VLOOKUP(Table_Neonatal5[[#This Row],[MethRx]],Table_YesNo8[],2,FALSE)</f>
        <v>Non</v>
      </c>
      <c r="FJ194" s="4" t="str">
        <f>VLOOKUP(Table_Neonatal5[[#This Row],[OxygenTherapy]],Table_YesNo8[],2,FALSE)</f>
        <v>Oui</v>
      </c>
      <c r="FK194" s="4" t="str">
        <f>VLOOKUP(Table_Neonatal5[[#This Row],[OxygenMethod]],Table_OxygenMethod6[],2,FALSE)</f>
        <v>CPAP</v>
      </c>
      <c r="FL194" s="4" t="str">
        <f>VLOOKUP(Table_Neonatal5[[#This Row],[BloodSugarLow]],Table_YesNo8[],2,FALSE)</f>
        <v>Non</v>
      </c>
      <c r="FM194" s="4" t="str">
        <f>VLOOKUP(Table_Neonatal5[[#This Row],[AdmittedFirst48]],Table_YesNo8[],2,FALSE)</f>
        <v>Oui</v>
      </c>
      <c r="FN194" s="4" t="str">
        <f>VLOOKUP(Table_Neonatal5[[#This Row],[Remained2weeks]],Table_YesNo8[],2,FALSE)</f>
        <v>Non</v>
      </c>
      <c r="FO194" s="4" t="str">
        <f>VLOOKUP(Table_Neonatal5[[#This Row],[Antibiotics]],Table_YesNo8[],2,FALSE)</f>
        <v>Oui</v>
      </c>
      <c r="FP194" s="4" t="str">
        <f>VLOOKUP(Table_Neonatal5[[#This Row],[BilirubinMeas]],Table_YesNo8[],2,FALSE)</f>
        <v>Non</v>
      </c>
      <c r="FQ194" s="4" t="str">
        <f>VLOOKUP(Table_Neonatal5[[#This Row],[Phototherapy]],Table_YesNo8[],2,FALSE)</f>
        <v>Non</v>
      </c>
      <c r="FR194" s="3">
        <f>DATE(2000+Table_Neonatal5[[#This Row],[AdmitYear]],Table_Neonatal5[[#This Row],[AdmitMonth]],Table_Neonatal5[[#This Row],[AdmitDay]])</f>
        <v>42702</v>
      </c>
    </row>
    <row r="195" spans="1:174" x14ac:dyDescent="0.25">
      <c r="A195" t="s">
        <v>436</v>
      </c>
      <c r="B195" s="1">
        <v>0.40694444444444444</v>
      </c>
      <c r="C195" t="s">
        <v>185</v>
      </c>
      <c r="D195">
        <v>14</v>
      </c>
      <c r="E195">
        <v>1</v>
      </c>
      <c r="F195">
        <v>17</v>
      </c>
      <c r="G195">
        <v>0</v>
      </c>
      <c r="H195">
        <v>14</v>
      </c>
      <c r="I195">
        <v>1</v>
      </c>
      <c r="J195">
        <v>17</v>
      </c>
      <c r="K195">
        <v>0</v>
      </c>
      <c r="L195">
        <v>1</v>
      </c>
      <c r="M195">
        <v>0</v>
      </c>
      <c r="N195">
        <v>1000</v>
      </c>
      <c r="O195">
        <v>0</v>
      </c>
      <c r="P195">
        <v>0</v>
      </c>
      <c r="Q195">
        <v>31</v>
      </c>
      <c r="R195">
        <v>0</v>
      </c>
      <c r="T195" s="2">
        <v>0.90972222222222221</v>
      </c>
      <c r="U195">
        <v>0</v>
      </c>
      <c r="V195">
        <v>0</v>
      </c>
      <c r="W195">
        <v>0</v>
      </c>
      <c r="X195">
        <v>1</v>
      </c>
      <c r="Y195">
        <v>0</v>
      </c>
      <c r="AA195">
        <v>3</v>
      </c>
      <c r="AB195">
        <v>0</v>
      </c>
      <c r="AD195">
        <v>27</v>
      </c>
      <c r="AE195">
        <v>3</v>
      </c>
      <c r="AF195">
        <v>17</v>
      </c>
      <c r="AG195">
        <v>0</v>
      </c>
      <c r="AH195">
        <v>54</v>
      </c>
      <c r="AI195">
        <v>0</v>
      </c>
      <c r="AJ195">
        <v>1</v>
      </c>
      <c r="AK195">
        <v>1900</v>
      </c>
      <c r="AL195">
        <v>0</v>
      </c>
      <c r="AM195">
        <v>15</v>
      </c>
      <c r="AN195" s="2">
        <v>0.90972222222222221</v>
      </c>
      <c r="AO195">
        <v>0</v>
      </c>
      <c r="AP195">
        <v>14</v>
      </c>
      <c r="AQ195">
        <v>1</v>
      </c>
      <c r="AR195">
        <v>17</v>
      </c>
      <c r="AS195">
        <v>0</v>
      </c>
      <c r="AT195">
        <v>0</v>
      </c>
      <c r="AU195" s="1"/>
      <c r="AV195">
        <v>0</v>
      </c>
      <c r="AX195">
        <v>0</v>
      </c>
      <c r="AZ195">
        <v>0</v>
      </c>
      <c r="BA195">
        <v>0</v>
      </c>
      <c r="BF195">
        <v>0</v>
      </c>
      <c r="BG195" s="2"/>
      <c r="BH195">
        <v>0</v>
      </c>
      <c r="BL195">
        <v>0</v>
      </c>
      <c r="BM195" s="1"/>
      <c r="BN195">
        <v>0</v>
      </c>
      <c r="BO195">
        <v>0</v>
      </c>
      <c r="BP195" s="3"/>
      <c r="BQ195">
        <v>0</v>
      </c>
      <c r="BR195" s="3"/>
      <c r="BS195">
        <v>0</v>
      </c>
      <c r="BT195">
        <v>1</v>
      </c>
      <c r="BU195">
        <v>1</v>
      </c>
      <c r="BV195">
        <v>14</v>
      </c>
      <c r="BW195">
        <v>1</v>
      </c>
      <c r="BX195">
        <v>17</v>
      </c>
      <c r="BY195">
        <v>1000</v>
      </c>
      <c r="BZ195">
        <v>15</v>
      </c>
      <c r="CA195">
        <v>1</v>
      </c>
      <c r="CB195">
        <v>17</v>
      </c>
      <c r="CC195">
        <v>9</v>
      </c>
      <c r="CD195">
        <v>16</v>
      </c>
      <c r="CE195">
        <v>1</v>
      </c>
      <c r="CF195">
        <v>17</v>
      </c>
      <c r="CG195">
        <v>9</v>
      </c>
      <c r="CH195">
        <v>17</v>
      </c>
      <c r="CI195">
        <v>1</v>
      </c>
      <c r="CJ195">
        <v>17</v>
      </c>
      <c r="CK195">
        <v>950</v>
      </c>
      <c r="CL195">
        <v>18</v>
      </c>
      <c r="CM195">
        <v>1</v>
      </c>
      <c r="CN195">
        <v>17</v>
      </c>
      <c r="CO195">
        <v>900</v>
      </c>
      <c r="CP195">
        <v>19</v>
      </c>
      <c r="CQ195">
        <v>1</v>
      </c>
      <c r="CR195">
        <v>17</v>
      </c>
      <c r="CS195">
        <v>900</v>
      </c>
      <c r="CT195">
        <v>20</v>
      </c>
      <c r="CU195">
        <v>1</v>
      </c>
      <c r="CW195">
        <v>900</v>
      </c>
      <c r="CX195">
        <v>21</v>
      </c>
      <c r="CY195">
        <v>1</v>
      </c>
      <c r="CZ195">
        <v>17</v>
      </c>
      <c r="DA195">
        <v>900</v>
      </c>
      <c r="DB195">
        <v>22</v>
      </c>
      <c r="DC195">
        <v>1</v>
      </c>
      <c r="DD195">
        <v>17</v>
      </c>
      <c r="DE195">
        <v>950</v>
      </c>
      <c r="DF195">
        <v>23</v>
      </c>
      <c r="DG195">
        <v>1</v>
      </c>
      <c r="DH195">
        <v>17</v>
      </c>
      <c r="DI195">
        <v>900</v>
      </c>
      <c r="DJ195">
        <v>24</v>
      </c>
      <c r="DK195">
        <v>1</v>
      </c>
      <c r="DL195">
        <v>17</v>
      </c>
      <c r="DM195">
        <v>950</v>
      </c>
      <c r="DN195">
        <v>25</v>
      </c>
      <c r="DO195">
        <v>1</v>
      </c>
      <c r="DP195">
        <v>17</v>
      </c>
      <c r="DQ195">
        <v>900</v>
      </c>
      <c r="DZ195">
        <v>1</v>
      </c>
      <c r="EA195">
        <v>14</v>
      </c>
      <c r="EB195">
        <v>1</v>
      </c>
      <c r="EC195">
        <v>17</v>
      </c>
      <c r="ED195">
        <v>0</v>
      </c>
      <c r="EE195">
        <v>50</v>
      </c>
      <c r="EF195">
        <v>2</v>
      </c>
      <c r="EG195">
        <v>3</v>
      </c>
      <c r="EH195">
        <v>2</v>
      </c>
      <c r="EM195">
        <v>1</v>
      </c>
      <c r="ES195">
        <v>0</v>
      </c>
      <c r="ET195">
        <v>0</v>
      </c>
      <c r="EV195" t="s">
        <v>189</v>
      </c>
      <c r="EW195">
        <v>4</v>
      </c>
      <c r="EX195">
        <v>4</v>
      </c>
      <c r="EY195">
        <v>17</v>
      </c>
      <c r="EZ195" s="1">
        <v>0.41180555555555554</v>
      </c>
      <c r="FA195" t="str">
        <f>VLOOKUP(Table_Neonatal5[[#This Row],[Gender]],Table_Gender2[],2,FALSE)</f>
        <v>feminin</v>
      </c>
      <c r="FB195" t="e">
        <f>VLOOKUP(Table_Neonatal5[[#This Row],[PretermBy]],Table_PretermBy7[],2,FALSE)</f>
        <v>#N/A</v>
      </c>
      <c r="FC195" t="str">
        <f>VLOOKUP(Table_Neonatal5[[#This Row],[Diagnosis1]],Table_diagnosis[],2,FALSE)</f>
        <v>Prematurite</v>
      </c>
      <c r="FD195" t="str">
        <f>VLOOKUP(Table_Neonatal5[[#This Row],[Diagnosis2]],Table_diagnosis[],2,FALSE)</f>
        <v>Infection neonatale / septicimie neonatale</v>
      </c>
      <c r="FE195" s="4" t="str">
        <f>VLOOKUP(Table_Neonatal5[[#This Row],[DischargeLoc]],Table_DischargeLoc1[],2,FALSE)</f>
        <v>Sortie/maternite</v>
      </c>
      <c r="FF195" s="4" t="str">
        <f>VLOOKUP(Table_Neonatal5[[#This Row],[AdmissionTempLow]],Table_YesNo8[],2,FALSE)</f>
        <v>Non</v>
      </c>
      <c r="FG195" s="4" t="str">
        <f>VLOOKUP(Table_Neonatal5[[#This Row],[BirthWeightLow]],Table_YesNo8[],2,FALSE)</f>
        <v>Non</v>
      </c>
      <c r="FH195" s="4" t="str">
        <f>VLOOKUP(Table_Neonatal5[[#This Row],[GestationalAgeLow]],Table_YesNo8[],2,FALSE)</f>
        <v>Non</v>
      </c>
      <c r="FI195" s="4" t="str">
        <f>VLOOKUP(Table_Neonatal5[[#This Row],[MethRx]],Table_YesNo8[],2,FALSE)</f>
        <v>Non</v>
      </c>
      <c r="FJ195" s="4" t="str">
        <f>VLOOKUP(Table_Neonatal5[[#This Row],[OxygenTherapy]],Table_YesNo8[],2,FALSE)</f>
        <v>Non</v>
      </c>
      <c r="FK195" s="4" t="e">
        <f>VLOOKUP(Table_Neonatal5[[#This Row],[OxygenMethod]],Table_OxygenMethod6[],2,FALSE)</f>
        <v>#N/A</v>
      </c>
      <c r="FL195" s="4" t="str">
        <f>VLOOKUP(Table_Neonatal5[[#This Row],[BloodSugarLow]],Table_YesNo8[],2,FALSE)</f>
        <v>Non</v>
      </c>
      <c r="FM195" s="4" t="str">
        <f>VLOOKUP(Table_Neonatal5[[#This Row],[AdmittedFirst48]],Table_YesNo8[],2,FALSE)</f>
        <v>Oui</v>
      </c>
      <c r="FN195" s="4" t="str">
        <f>VLOOKUP(Table_Neonatal5[[#This Row],[Remained2weeks]],Table_YesNo8[],2,FALSE)</f>
        <v>Oui</v>
      </c>
      <c r="FO195" s="4" t="str">
        <f>VLOOKUP(Table_Neonatal5[[#This Row],[Antibiotics]],Table_YesNo8[],2,FALSE)</f>
        <v>Oui</v>
      </c>
      <c r="FP195" s="4" t="str">
        <f>VLOOKUP(Table_Neonatal5[[#This Row],[BilirubinMeas]],Table_YesNo8[],2,FALSE)</f>
        <v>Oui</v>
      </c>
      <c r="FQ195" s="4" t="str">
        <f>VLOOKUP(Table_Neonatal5[[#This Row],[Phototherapy]],Table_YesNo8[],2,FALSE)</f>
        <v>Non</v>
      </c>
      <c r="FR195" s="3">
        <f>DATE(2000+Table_Neonatal5[[#This Row],[AdmitYear]],Table_Neonatal5[[#This Row],[AdmitMonth]],Table_Neonatal5[[#This Row],[AdmitDay]])</f>
        <v>42749</v>
      </c>
    </row>
    <row r="196" spans="1:174" x14ac:dyDescent="0.25">
      <c r="A196" t="s">
        <v>437</v>
      </c>
      <c r="B196" s="1">
        <v>0.35902777777777778</v>
      </c>
      <c r="C196" t="s">
        <v>185</v>
      </c>
      <c r="D196">
        <v>21</v>
      </c>
      <c r="E196">
        <v>12</v>
      </c>
      <c r="F196">
        <v>16</v>
      </c>
      <c r="G196">
        <v>0</v>
      </c>
      <c r="H196">
        <v>21</v>
      </c>
      <c r="I196">
        <v>12</v>
      </c>
      <c r="J196">
        <v>16</v>
      </c>
      <c r="K196">
        <v>0</v>
      </c>
      <c r="L196">
        <v>0</v>
      </c>
      <c r="M196">
        <v>0</v>
      </c>
      <c r="N196">
        <v>1350</v>
      </c>
      <c r="O196">
        <v>0</v>
      </c>
      <c r="P196">
        <v>1</v>
      </c>
      <c r="Q196">
        <v>31</v>
      </c>
      <c r="R196">
        <v>0</v>
      </c>
      <c r="T196" s="2">
        <v>0.51388888888888884</v>
      </c>
      <c r="U196">
        <v>0</v>
      </c>
      <c r="V196">
        <v>0</v>
      </c>
      <c r="W196">
        <v>0</v>
      </c>
      <c r="X196">
        <v>1</v>
      </c>
      <c r="Y196">
        <v>0</v>
      </c>
      <c r="AA196">
        <v>4</v>
      </c>
      <c r="AB196">
        <v>0</v>
      </c>
      <c r="AD196">
        <v>23</v>
      </c>
      <c r="AE196">
        <v>12</v>
      </c>
      <c r="AF196">
        <v>16</v>
      </c>
      <c r="AG196">
        <v>0</v>
      </c>
      <c r="AH196">
        <v>2</v>
      </c>
      <c r="AI196">
        <v>0</v>
      </c>
      <c r="AJ196">
        <v>4</v>
      </c>
      <c r="AL196">
        <v>1</v>
      </c>
      <c r="AM196">
        <v>17</v>
      </c>
      <c r="AN196" s="2">
        <v>0.51388888888888884</v>
      </c>
      <c r="AO196">
        <v>0</v>
      </c>
      <c r="AP196">
        <v>21</v>
      </c>
      <c r="AQ196">
        <v>12</v>
      </c>
      <c r="AR196">
        <v>16</v>
      </c>
      <c r="AS196">
        <v>0</v>
      </c>
      <c r="AT196">
        <v>0</v>
      </c>
      <c r="AU196" s="1"/>
      <c r="AV196">
        <v>0</v>
      </c>
      <c r="AX196">
        <v>0</v>
      </c>
      <c r="AZ196">
        <v>1</v>
      </c>
      <c r="BA196">
        <v>1</v>
      </c>
      <c r="BB196">
        <v>2</v>
      </c>
      <c r="BC196">
        <v>21</v>
      </c>
      <c r="BD196">
        <v>12</v>
      </c>
      <c r="BE196">
        <v>16</v>
      </c>
      <c r="BF196">
        <v>0</v>
      </c>
      <c r="BG196" s="2">
        <v>0.58333333333333337</v>
      </c>
      <c r="BH196">
        <v>0</v>
      </c>
      <c r="BI196">
        <v>22</v>
      </c>
      <c r="BJ196">
        <v>12</v>
      </c>
      <c r="BK196">
        <v>16</v>
      </c>
      <c r="BL196">
        <v>0</v>
      </c>
      <c r="BM196" s="1">
        <v>0.91666666666666663</v>
      </c>
      <c r="BN196">
        <v>0</v>
      </c>
      <c r="BP196" s="3"/>
      <c r="BQ196">
        <v>0</v>
      </c>
      <c r="BR196" s="3"/>
      <c r="BS196">
        <v>0</v>
      </c>
      <c r="BT196">
        <v>1</v>
      </c>
      <c r="BU196">
        <v>0</v>
      </c>
      <c r="DZ196">
        <v>1</v>
      </c>
      <c r="EA196">
        <v>21</v>
      </c>
      <c r="EB196">
        <v>12</v>
      </c>
      <c r="EC196">
        <v>16</v>
      </c>
      <c r="ED196">
        <v>0</v>
      </c>
      <c r="EE196">
        <v>67.5</v>
      </c>
      <c r="EF196">
        <v>2</v>
      </c>
      <c r="EG196">
        <v>4.05</v>
      </c>
      <c r="EH196">
        <v>1</v>
      </c>
      <c r="EM196">
        <v>1</v>
      </c>
      <c r="ES196">
        <v>0</v>
      </c>
      <c r="ET196">
        <v>0</v>
      </c>
      <c r="EV196" t="s">
        <v>189</v>
      </c>
      <c r="EW196">
        <v>11</v>
      </c>
      <c r="EX196">
        <v>1</v>
      </c>
      <c r="EY196">
        <v>17</v>
      </c>
      <c r="EZ196" s="1">
        <v>0.40694444444444444</v>
      </c>
      <c r="FA196" t="str">
        <f>VLOOKUP(Table_Neonatal5[[#This Row],[Gender]],Table_Gender2[],2,FALSE)</f>
        <v>masculin</v>
      </c>
      <c r="FB196" t="e">
        <f>VLOOKUP(Table_Neonatal5[[#This Row],[PretermBy]],Table_PretermBy7[],2,FALSE)</f>
        <v>#N/A</v>
      </c>
      <c r="FC196" t="str">
        <f>VLOOKUP(Table_Neonatal5[[#This Row],[Diagnosis1]],Table_diagnosis[],2,FALSE)</f>
        <v>Prematurite</v>
      </c>
      <c r="FD196" t="str">
        <f>VLOOKUP(Table_Neonatal5[[#This Row],[Diagnosis2]],Table_diagnosis[],2,FALSE)</f>
        <v>Detresse respiratoire</v>
      </c>
      <c r="FE196" s="4" t="str">
        <f>VLOOKUP(Table_Neonatal5[[#This Row],[DischargeLoc]],Table_DischargeLoc1[],2,FALSE)</f>
        <v>decede</v>
      </c>
      <c r="FF196" s="4" t="str">
        <f>VLOOKUP(Table_Neonatal5[[#This Row],[AdmissionTempLow]],Table_YesNo8[],2,FALSE)</f>
        <v>Non</v>
      </c>
      <c r="FG196" s="4" t="str">
        <f>VLOOKUP(Table_Neonatal5[[#This Row],[BirthWeightLow]],Table_YesNo8[],2,FALSE)</f>
        <v>Non</v>
      </c>
      <c r="FH196" s="4" t="str">
        <f>VLOOKUP(Table_Neonatal5[[#This Row],[GestationalAgeLow]],Table_YesNo8[],2,FALSE)</f>
        <v>Non</v>
      </c>
      <c r="FI196" s="4" t="str">
        <f>VLOOKUP(Table_Neonatal5[[#This Row],[MethRx]],Table_YesNo8[],2,FALSE)</f>
        <v>Oui</v>
      </c>
      <c r="FJ196" s="4" t="str">
        <f>VLOOKUP(Table_Neonatal5[[#This Row],[OxygenTherapy]],Table_YesNo8[],2,FALSE)</f>
        <v>Oui</v>
      </c>
      <c r="FK196" s="4" t="str">
        <f>VLOOKUP(Table_Neonatal5[[#This Row],[OxygenMethod]],Table_OxygenMethod6[],2,FALSE)</f>
        <v>CPAP</v>
      </c>
      <c r="FL196" s="4" t="str">
        <f>VLOOKUP(Table_Neonatal5[[#This Row],[BloodSugarLow]],Table_YesNo8[],2,FALSE)</f>
        <v>Non</v>
      </c>
      <c r="FM196" s="4" t="str">
        <f>VLOOKUP(Table_Neonatal5[[#This Row],[AdmittedFirst48]],Table_YesNo8[],2,FALSE)</f>
        <v>Oui</v>
      </c>
      <c r="FN196" s="4" t="str">
        <f>VLOOKUP(Table_Neonatal5[[#This Row],[Remained2weeks]],Table_YesNo8[],2,FALSE)</f>
        <v>Non</v>
      </c>
      <c r="FO196" s="4" t="str">
        <f>VLOOKUP(Table_Neonatal5[[#This Row],[Antibiotics]],Table_YesNo8[],2,FALSE)</f>
        <v>Oui</v>
      </c>
      <c r="FP196" s="4" t="str">
        <f>VLOOKUP(Table_Neonatal5[[#This Row],[BilirubinMeas]],Table_YesNo8[],2,FALSE)</f>
        <v>Oui</v>
      </c>
      <c r="FQ196" s="4" t="str">
        <f>VLOOKUP(Table_Neonatal5[[#This Row],[Phototherapy]],Table_YesNo8[],2,FALSE)</f>
        <v>Non</v>
      </c>
      <c r="FR196" s="3">
        <f>DATE(2000+Table_Neonatal5[[#This Row],[AdmitYear]],Table_Neonatal5[[#This Row],[AdmitMonth]],Table_Neonatal5[[#This Row],[AdmitDay]])</f>
        <v>42725</v>
      </c>
    </row>
    <row r="197" spans="1:174" x14ac:dyDescent="0.25">
      <c r="A197" t="s">
        <v>438</v>
      </c>
      <c r="B197" s="1">
        <v>0.35</v>
      </c>
      <c r="C197" t="s">
        <v>185</v>
      </c>
      <c r="D197">
        <v>22</v>
      </c>
      <c r="E197">
        <v>2</v>
      </c>
      <c r="F197">
        <v>17</v>
      </c>
      <c r="G197">
        <v>0</v>
      </c>
      <c r="H197">
        <v>22</v>
      </c>
      <c r="I197">
        <v>2</v>
      </c>
      <c r="J197">
        <v>17</v>
      </c>
      <c r="K197">
        <v>0</v>
      </c>
      <c r="L197">
        <v>0</v>
      </c>
      <c r="M197">
        <v>0</v>
      </c>
      <c r="N197">
        <v>1500</v>
      </c>
      <c r="O197">
        <v>0</v>
      </c>
      <c r="P197">
        <v>1</v>
      </c>
      <c r="Q197">
        <v>37</v>
      </c>
      <c r="R197">
        <v>0</v>
      </c>
      <c r="T197" s="2">
        <v>0.58333333333333337</v>
      </c>
      <c r="U197">
        <v>0</v>
      </c>
      <c r="V197">
        <v>0</v>
      </c>
      <c r="W197">
        <v>0</v>
      </c>
      <c r="X197">
        <v>2</v>
      </c>
      <c r="Y197">
        <v>0</v>
      </c>
      <c r="AB197">
        <v>0</v>
      </c>
      <c r="AD197">
        <v>10</v>
      </c>
      <c r="AE197">
        <v>3</v>
      </c>
      <c r="AF197">
        <v>17</v>
      </c>
      <c r="AG197">
        <v>0</v>
      </c>
      <c r="AH197">
        <v>16</v>
      </c>
      <c r="AI197">
        <v>0</v>
      </c>
      <c r="AJ197">
        <v>1</v>
      </c>
      <c r="AK197">
        <v>1500</v>
      </c>
      <c r="AL197">
        <v>0</v>
      </c>
      <c r="AM197">
        <v>17</v>
      </c>
      <c r="AN197" s="2">
        <v>0.58333333333333337</v>
      </c>
      <c r="AO197">
        <v>0</v>
      </c>
      <c r="AP197">
        <v>22</v>
      </c>
      <c r="AQ197">
        <v>2</v>
      </c>
      <c r="AR197">
        <v>17</v>
      </c>
      <c r="AS197">
        <v>0</v>
      </c>
      <c r="AT197">
        <v>0</v>
      </c>
      <c r="AU197" s="1"/>
      <c r="AV197">
        <v>0</v>
      </c>
      <c r="AX197">
        <v>0</v>
      </c>
      <c r="AZ197">
        <v>0</v>
      </c>
      <c r="BA197">
        <v>0</v>
      </c>
      <c r="BF197">
        <v>0</v>
      </c>
      <c r="BG197" s="2"/>
      <c r="BH197">
        <v>0</v>
      </c>
      <c r="BL197">
        <v>0</v>
      </c>
      <c r="BM197" s="1"/>
      <c r="BN197">
        <v>0</v>
      </c>
      <c r="BO197">
        <v>0</v>
      </c>
      <c r="BP197" s="3"/>
      <c r="BQ197">
        <v>0</v>
      </c>
      <c r="BR197" s="3"/>
      <c r="BS197">
        <v>0</v>
      </c>
      <c r="BT197">
        <v>1</v>
      </c>
      <c r="BU197">
        <v>1</v>
      </c>
      <c r="BV197">
        <v>22</v>
      </c>
      <c r="BW197">
        <v>2</v>
      </c>
      <c r="BX197">
        <v>17</v>
      </c>
      <c r="BY197">
        <v>1500</v>
      </c>
      <c r="BZ197">
        <v>23</v>
      </c>
      <c r="CA197">
        <v>2</v>
      </c>
      <c r="CB197">
        <v>17</v>
      </c>
      <c r="CC197">
        <v>1400</v>
      </c>
      <c r="CD197">
        <v>24</v>
      </c>
      <c r="CE197">
        <v>2</v>
      </c>
      <c r="CF197">
        <v>17</v>
      </c>
      <c r="CG197">
        <v>1400</v>
      </c>
      <c r="CH197">
        <v>25</v>
      </c>
      <c r="CI197">
        <v>2</v>
      </c>
      <c r="CJ197">
        <v>17</v>
      </c>
      <c r="CK197">
        <v>1450</v>
      </c>
      <c r="CL197">
        <v>26</v>
      </c>
      <c r="CM197">
        <v>2</v>
      </c>
      <c r="CN197">
        <v>17</v>
      </c>
      <c r="CO197">
        <v>9</v>
      </c>
      <c r="CP197">
        <v>27</v>
      </c>
      <c r="CQ197">
        <v>2</v>
      </c>
      <c r="CR197">
        <v>17</v>
      </c>
      <c r="CS197">
        <v>9</v>
      </c>
      <c r="CT197">
        <v>28</v>
      </c>
      <c r="CU197">
        <v>2</v>
      </c>
      <c r="CW197">
        <v>1450</v>
      </c>
      <c r="CX197">
        <v>1</v>
      </c>
      <c r="CY197">
        <v>3</v>
      </c>
      <c r="CZ197">
        <v>17</v>
      </c>
      <c r="DA197">
        <v>1500</v>
      </c>
      <c r="DB197">
        <v>2</v>
      </c>
      <c r="DC197">
        <v>3</v>
      </c>
      <c r="DD197">
        <v>17</v>
      </c>
      <c r="DE197">
        <v>1500</v>
      </c>
      <c r="DF197">
        <v>3</v>
      </c>
      <c r="DG197">
        <v>3</v>
      </c>
      <c r="DH197">
        <v>17</v>
      </c>
      <c r="DI197">
        <v>9</v>
      </c>
      <c r="DJ197">
        <v>4</v>
      </c>
      <c r="DK197">
        <v>3</v>
      </c>
      <c r="DL197">
        <v>17</v>
      </c>
      <c r="DM197">
        <v>1600</v>
      </c>
      <c r="DN197">
        <v>5</v>
      </c>
      <c r="DO197">
        <v>3</v>
      </c>
      <c r="DP197">
        <v>17</v>
      </c>
      <c r="DQ197">
        <v>1650</v>
      </c>
      <c r="DZ197">
        <v>1</v>
      </c>
      <c r="EA197">
        <v>22</v>
      </c>
      <c r="EB197">
        <v>2</v>
      </c>
      <c r="EC197">
        <v>17</v>
      </c>
      <c r="ED197">
        <v>0</v>
      </c>
      <c r="EE197">
        <v>72</v>
      </c>
      <c r="EF197">
        <v>2</v>
      </c>
      <c r="EG197">
        <v>4</v>
      </c>
      <c r="EH197">
        <v>2</v>
      </c>
      <c r="EM197">
        <v>0</v>
      </c>
      <c r="ES197">
        <v>0</v>
      </c>
      <c r="ET197">
        <v>0</v>
      </c>
      <c r="EV197" t="s">
        <v>186</v>
      </c>
      <c r="EW197">
        <v>4</v>
      </c>
      <c r="EX197">
        <v>4</v>
      </c>
      <c r="EY197">
        <v>17</v>
      </c>
      <c r="EZ197" s="1">
        <v>0.35416666666666669</v>
      </c>
      <c r="FA197" t="str">
        <f>VLOOKUP(Table_Neonatal5[[#This Row],[Gender]],Table_Gender2[],2,FALSE)</f>
        <v>masculin</v>
      </c>
      <c r="FB197" t="e">
        <f>VLOOKUP(Table_Neonatal5[[#This Row],[PretermBy]],Table_PretermBy7[],2,FALSE)</f>
        <v>#N/A</v>
      </c>
      <c r="FC197" t="str">
        <f>VLOOKUP(Table_Neonatal5[[#This Row],[Diagnosis1]],Table_diagnosis[],2,FALSE)</f>
        <v>Bas poids de naissance</v>
      </c>
      <c r="FD197" t="e">
        <f>VLOOKUP(Table_Neonatal5[[#This Row],[Diagnosis2]],Table_diagnosis[],2,FALSE)</f>
        <v>#N/A</v>
      </c>
      <c r="FE197" s="4" t="str">
        <f>VLOOKUP(Table_Neonatal5[[#This Row],[DischargeLoc]],Table_DischargeLoc1[],2,FALSE)</f>
        <v>Sortie/maternite</v>
      </c>
      <c r="FF197" s="4" t="str">
        <f>VLOOKUP(Table_Neonatal5[[#This Row],[AdmissionTempLow]],Table_YesNo8[],2,FALSE)</f>
        <v>Non</v>
      </c>
      <c r="FG197" s="4" t="str">
        <f>VLOOKUP(Table_Neonatal5[[#This Row],[BirthWeightLow]],Table_YesNo8[],2,FALSE)</f>
        <v>Non</v>
      </c>
      <c r="FH197" s="4" t="str">
        <f>VLOOKUP(Table_Neonatal5[[#This Row],[GestationalAgeLow]],Table_YesNo8[],2,FALSE)</f>
        <v>Non</v>
      </c>
      <c r="FI197" s="4" t="str">
        <f>VLOOKUP(Table_Neonatal5[[#This Row],[MethRx]],Table_YesNo8[],2,FALSE)</f>
        <v>Non</v>
      </c>
      <c r="FJ197" s="4" t="str">
        <f>VLOOKUP(Table_Neonatal5[[#This Row],[OxygenTherapy]],Table_YesNo8[],2,FALSE)</f>
        <v>Non</v>
      </c>
      <c r="FK197" s="4" t="e">
        <f>VLOOKUP(Table_Neonatal5[[#This Row],[OxygenMethod]],Table_OxygenMethod6[],2,FALSE)</f>
        <v>#N/A</v>
      </c>
      <c r="FL197" s="4" t="str">
        <f>VLOOKUP(Table_Neonatal5[[#This Row],[BloodSugarLow]],Table_YesNo8[],2,FALSE)</f>
        <v>Non</v>
      </c>
      <c r="FM197" s="4" t="str">
        <f>VLOOKUP(Table_Neonatal5[[#This Row],[AdmittedFirst48]],Table_YesNo8[],2,FALSE)</f>
        <v>Oui</v>
      </c>
      <c r="FN197" s="4" t="str">
        <f>VLOOKUP(Table_Neonatal5[[#This Row],[Remained2weeks]],Table_YesNo8[],2,FALSE)</f>
        <v>Oui</v>
      </c>
      <c r="FO197" s="4" t="str">
        <f>VLOOKUP(Table_Neonatal5[[#This Row],[Antibiotics]],Table_YesNo8[],2,FALSE)</f>
        <v>Oui</v>
      </c>
      <c r="FP197" s="4" t="str">
        <f>VLOOKUP(Table_Neonatal5[[#This Row],[BilirubinMeas]],Table_YesNo8[],2,FALSE)</f>
        <v>Non</v>
      </c>
      <c r="FQ197" s="4" t="str">
        <f>VLOOKUP(Table_Neonatal5[[#This Row],[Phototherapy]],Table_YesNo8[],2,FALSE)</f>
        <v>Non</v>
      </c>
      <c r="FR197" s="3">
        <f>DATE(2000+Table_Neonatal5[[#This Row],[AdmitYear]],Table_Neonatal5[[#This Row],[AdmitMonth]],Table_Neonatal5[[#This Row],[AdmitDay]])</f>
        <v>42788</v>
      </c>
    </row>
    <row r="198" spans="1:174" x14ac:dyDescent="0.25">
      <c r="A198" t="s">
        <v>439</v>
      </c>
      <c r="B198" s="1">
        <v>0.59861111111111109</v>
      </c>
      <c r="C198" t="s">
        <v>185</v>
      </c>
      <c r="D198">
        <v>2</v>
      </c>
      <c r="E198">
        <v>12</v>
      </c>
      <c r="F198">
        <v>16</v>
      </c>
      <c r="G198">
        <v>0</v>
      </c>
      <c r="H198">
        <v>2</v>
      </c>
      <c r="I198">
        <v>12</v>
      </c>
      <c r="J198">
        <v>16</v>
      </c>
      <c r="K198">
        <v>0</v>
      </c>
      <c r="L198">
        <v>0</v>
      </c>
      <c r="M198">
        <v>0</v>
      </c>
      <c r="N198">
        <v>3150</v>
      </c>
      <c r="O198">
        <v>0</v>
      </c>
      <c r="P198">
        <v>0</v>
      </c>
      <c r="R198">
        <v>0</v>
      </c>
      <c r="T198" s="2">
        <v>0.3263888888888889</v>
      </c>
      <c r="U198">
        <v>0</v>
      </c>
      <c r="V198">
        <v>0</v>
      </c>
      <c r="W198">
        <v>0</v>
      </c>
      <c r="X198">
        <v>12</v>
      </c>
      <c r="Y198">
        <v>0</v>
      </c>
      <c r="Z198" t="s">
        <v>255</v>
      </c>
      <c r="AA198">
        <v>3</v>
      </c>
      <c r="AB198">
        <v>0</v>
      </c>
      <c r="AD198">
        <v>9</v>
      </c>
      <c r="AE198">
        <v>12</v>
      </c>
      <c r="AF198">
        <v>16</v>
      </c>
      <c r="AG198">
        <v>0</v>
      </c>
      <c r="AH198">
        <v>6</v>
      </c>
      <c r="AI198">
        <v>0</v>
      </c>
      <c r="AJ198">
        <v>1</v>
      </c>
      <c r="AK198">
        <v>3300</v>
      </c>
      <c r="AL198">
        <v>0</v>
      </c>
      <c r="AM198">
        <v>13</v>
      </c>
      <c r="AN198" s="2">
        <v>0.3263888888888889</v>
      </c>
      <c r="AO198">
        <v>0</v>
      </c>
      <c r="AP198">
        <v>2</v>
      </c>
      <c r="AQ198">
        <v>12</v>
      </c>
      <c r="AR198">
        <v>16</v>
      </c>
      <c r="AS198">
        <v>0</v>
      </c>
      <c r="AT198">
        <v>0</v>
      </c>
      <c r="AU198" s="1"/>
      <c r="AV198">
        <v>0</v>
      </c>
      <c r="AX198">
        <v>0</v>
      </c>
      <c r="AZ198">
        <v>0</v>
      </c>
      <c r="BA198">
        <v>0</v>
      </c>
      <c r="BF198">
        <v>0</v>
      </c>
      <c r="BG198" s="2"/>
      <c r="BH198">
        <v>0</v>
      </c>
      <c r="BL198">
        <v>0</v>
      </c>
      <c r="BM198" s="1"/>
      <c r="BN198">
        <v>0</v>
      </c>
      <c r="BP198" s="3"/>
      <c r="BQ198">
        <v>0</v>
      </c>
      <c r="BR198" s="3"/>
      <c r="BS198">
        <v>0</v>
      </c>
      <c r="BT198">
        <v>1</v>
      </c>
      <c r="BU198">
        <v>0</v>
      </c>
      <c r="DZ198">
        <v>1</v>
      </c>
      <c r="EA198">
        <v>2</v>
      </c>
      <c r="EB198">
        <v>12</v>
      </c>
      <c r="EC198">
        <v>16</v>
      </c>
      <c r="ED198">
        <v>0</v>
      </c>
      <c r="EE198">
        <v>157.5</v>
      </c>
      <c r="EF198">
        <v>2</v>
      </c>
      <c r="EG198">
        <v>15.7</v>
      </c>
      <c r="EH198">
        <v>1</v>
      </c>
      <c r="EM198">
        <v>0</v>
      </c>
      <c r="ES198">
        <v>0</v>
      </c>
      <c r="ET198">
        <v>0</v>
      </c>
      <c r="EV198" t="s">
        <v>189</v>
      </c>
      <c r="EW198">
        <v>11</v>
      </c>
      <c r="EX198">
        <v>1</v>
      </c>
      <c r="EY198">
        <v>17</v>
      </c>
      <c r="EZ198" s="1">
        <v>0.60416666666666663</v>
      </c>
      <c r="FA198" t="str">
        <f>VLOOKUP(Table_Neonatal5[[#This Row],[Gender]],Table_Gender2[],2,FALSE)</f>
        <v>masculin</v>
      </c>
      <c r="FB198" t="e">
        <f>VLOOKUP(Table_Neonatal5[[#This Row],[PretermBy]],Table_PretermBy7[],2,FALSE)</f>
        <v>#N/A</v>
      </c>
      <c r="FC198" t="str">
        <f>VLOOKUP(Table_Neonatal5[[#This Row],[Diagnosis1]],Table_diagnosis[],2,FALSE)</f>
        <v>Autre diagnostic</v>
      </c>
      <c r="FD198" t="str">
        <f>VLOOKUP(Table_Neonatal5[[#This Row],[Diagnosis2]],Table_diagnosis[],2,FALSE)</f>
        <v>Infection neonatale / septicimie neonatale</v>
      </c>
      <c r="FE198" s="4" t="str">
        <f>VLOOKUP(Table_Neonatal5[[#This Row],[DischargeLoc]],Table_DischargeLoc1[],2,FALSE)</f>
        <v>Sortie/maternite</v>
      </c>
      <c r="FF198" s="4" t="str">
        <f>VLOOKUP(Table_Neonatal5[[#This Row],[AdmissionTempLow]],Table_YesNo8[],2,FALSE)</f>
        <v>Non</v>
      </c>
      <c r="FG198" s="4" t="str">
        <f>VLOOKUP(Table_Neonatal5[[#This Row],[BirthWeightLow]],Table_YesNo8[],2,FALSE)</f>
        <v>Non</v>
      </c>
      <c r="FH198" s="4" t="str">
        <f>VLOOKUP(Table_Neonatal5[[#This Row],[GestationalAgeLow]],Table_YesNo8[],2,FALSE)</f>
        <v>Non</v>
      </c>
      <c r="FI198" s="4" t="str">
        <f>VLOOKUP(Table_Neonatal5[[#This Row],[MethRx]],Table_YesNo8[],2,FALSE)</f>
        <v>Non</v>
      </c>
      <c r="FJ198" s="4" t="str">
        <f>VLOOKUP(Table_Neonatal5[[#This Row],[OxygenTherapy]],Table_YesNo8[],2,FALSE)</f>
        <v>Non</v>
      </c>
      <c r="FK198" s="4" t="e">
        <f>VLOOKUP(Table_Neonatal5[[#This Row],[OxygenMethod]],Table_OxygenMethod6[],2,FALSE)</f>
        <v>#N/A</v>
      </c>
      <c r="FL198" s="4" t="str">
        <f>VLOOKUP(Table_Neonatal5[[#This Row],[BloodSugarLow]],Table_YesNo8[],2,FALSE)</f>
        <v>Non</v>
      </c>
      <c r="FM198" s="4" t="str">
        <f>VLOOKUP(Table_Neonatal5[[#This Row],[AdmittedFirst48]],Table_YesNo8[],2,FALSE)</f>
        <v>Oui</v>
      </c>
      <c r="FN198" s="4" t="str">
        <f>VLOOKUP(Table_Neonatal5[[#This Row],[Remained2weeks]],Table_YesNo8[],2,FALSE)</f>
        <v>Non</v>
      </c>
      <c r="FO198" s="4" t="str">
        <f>VLOOKUP(Table_Neonatal5[[#This Row],[Antibiotics]],Table_YesNo8[],2,FALSE)</f>
        <v>Oui</v>
      </c>
      <c r="FP198" s="4" t="str">
        <f>VLOOKUP(Table_Neonatal5[[#This Row],[BilirubinMeas]],Table_YesNo8[],2,FALSE)</f>
        <v>Non</v>
      </c>
      <c r="FQ198" s="4" t="str">
        <f>VLOOKUP(Table_Neonatal5[[#This Row],[Phototherapy]],Table_YesNo8[],2,FALSE)</f>
        <v>Non</v>
      </c>
      <c r="FR198" s="3">
        <f>DATE(2000+Table_Neonatal5[[#This Row],[AdmitYear]],Table_Neonatal5[[#This Row],[AdmitMonth]],Table_Neonatal5[[#This Row],[AdmitDay]])</f>
        <v>42706</v>
      </c>
    </row>
    <row r="199" spans="1:174" x14ac:dyDescent="0.25">
      <c r="A199" t="s">
        <v>440</v>
      </c>
      <c r="B199" s="1">
        <v>0.34027777777777779</v>
      </c>
      <c r="C199" t="s">
        <v>185</v>
      </c>
      <c r="D199">
        <v>5</v>
      </c>
      <c r="E199">
        <v>2</v>
      </c>
      <c r="F199">
        <v>17</v>
      </c>
      <c r="G199">
        <v>0</v>
      </c>
      <c r="H199">
        <v>7</v>
      </c>
      <c r="I199">
        <v>2</v>
      </c>
      <c r="J199">
        <v>17</v>
      </c>
      <c r="K199">
        <v>0</v>
      </c>
      <c r="L199">
        <v>1</v>
      </c>
      <c r="M199">
        <v>0</v>
      </c>
      <c r="N199">
        <v>2500</v>
      </c>
      <c r="O199">
        <v>0</v>
      </c>
      <c r="P199">
        <v>0</v>
      </c>
      <c r="R199">
        <v>0</v>
      </c>
      <c r="T199" s="2">
        <v>0.10416666666666667</v>
      </c>
      <c r="U199">
        <v>0</v>
      </c>
      <c r="V199">
        <v>2</v>
      </c>
      <c r="W199">
        <v>0</v>
      </c>
      <c r="X199">
        <v>12</v>
      </c>
      <c r="Y199">
        <v>0</v>
      </c>
      <c r="Z199" t="s">
        <v>441</v>
      </c>
      <c r="AA199">
        <v>12</v>
      </c>
      <c r="AB199">
        <v>0</v>
      </c>
      <c r="AC199" t="s">
        <v>442</v>
      </c>
      <c r="AD199">
        <v>13</v>
      </c>
      <c r="AE199">
        <v>2</v>
      </c>
      <c r="AF199">
        <v>17</v>
      </c>
      <c r="AG199">
        <v>0</v>
      </c>
      <c r="AH199">
        <v>8</v>
      </c>
      <c r="AI199">
        <v>0</v>
      </c>
      <c r="AJ199">
        <v>1</v>
      </c>
      <c r="AK199">
        <v>2450</v>
      </c>
      <c r="AL199">
        <v>0</v>
      </c>
      <c r="AM199">
        <v>15</v>
      </c>
      <c r="AN199" s="2">
        <v>0.10416666666666667</v>
      </c>
      <c r="AO199">
        <v>0</v>
      </c>
      <c r="AP199">
        <v>7</v>
      </c>
      <c r="AQ199">
        <v>2</v>
      </c>
      <c r="AR199">
        <v>17</v>
      </c>
      <c r="AS199">
        <v>0</v>
      </c>
      <c r="AT199">
        <v>1</v>
      </c>
      <c r="AU199" s="1"/>
      <c r="AV199">
        <v>0</v>
      </c>
      <c r="AX199">
        <v>0</v>
      </c>
      <c r="AZ199">
        <v>0</v>
      </c>
      <c r="BA199">
        <v>0</v>
      </c>
      <c r="BF199">
        <v>0</v>
      </c>
      <c r="BG199" s="2"/>
      <c r="BH199">
        <v>0</v>
      </c>
      <c r="BL199">
        <v>0</v>
      </c>
      <c r="BM199" s="1"/>
      <c r="BN199">
        <v>0</v>
      </c>
      <c r="BO199">
        <v>0</v>
      </c>
      <c r="BP199" s="3"/>
      <c r="BQ199">
        <v>0</v>
      </c>
      <c r="BR199" s="3"/>
      <c r="BS199">
        <v>0</v>
      </c>
      <c r="BT199">
        <v>1</v>
      </c>
      <c r="BU199">
        <v>0</v>
      </c>
      <c r="DZ199">
        <v>1</v>
      </c>
      <c r="EA199">
        <v>7</v>
      </c>
      <c r="EB199">
        <v>2</v>
      </c>
      <c r="EC199">
        <v>17</v>
      </c>
      <c r="ED199">
        <v>0</v>
      </c>
      <c r="EE199">
        <v>115</v>
      </c>
      <c r="EG199">
        <v>6.9</v>
      </c>
      <c r="EI199">
        <v>125</v>
      </c>
      <c r="EJ199">
        <v>2</v>
      </c>
      <c r="EK199">
        <v>375</v>
      </c>
      <c r="EL199">
        <v>2</v>
      </c>
      <c r="EM199">
        <v>0</v>
      </c>
      <c r="ES199">
        <v>0</v>
      </c>
      <c r="ET199">
        <v>0</v>
      </c>
      <c r="EV199" t="s">
        <v>186</v>
      </c>
      <c r="EW199">
        <v>27</v>
      </c>
      <c r="EX199">
        <v>3</v>
      </c>
      <c r="EY199">
        <v>17</v>
      </c>
      <c r="EZ199" s="1">
        <v>0.34444444444444444</v>
      </c>
      <c r="FA199" t="str">
        <f>VLOOKUP(Table_Neonatal5[[#This Row],[Gender]],Table_Gender2[],2,FALSE)</f>
        <v>feminin</v>
      </c>
      <c r="FB199" t="e">
        <f>VLOOKUP(Table_Neonatal5[[#This Row],[PretermBy]],Table_PretermBy7[],2,FALSE)</f>
        <v>#N/A</v>
      </c>
      <c r="FC199" t="str">
        <f>VLOOKUP(Table_Neonatal5[[#This Row],[Diagnosis1]],Table_diagnosis[],2,FALSE)</f>
        <v>Autre diagnostic</v>
      </c>
      <c r="FD199" t="str">
        <f>VLOOKUP(Table_Neonatal5[[#This Row],[Diagnosis2]],Table_diagnosis[],2,FALSE)</f>
        <v>Autre diagnostic</v>
      </c>
      <c r="FE199" s="4" t="str">
        <f>VLOOKUP(Table_Neonatal5[[#This Row],[DischargeLoc]],Table_DischargeLoc1[],2,FALSE)</f>
        <v>Sortie/maternite</v>
      </c>
      <c r="FF199" s="4" t="str">
        <f>VLOOKUP(Table_Neonatal5[[#This Row],[AdmissionTempLow]],Table_YesNo8[],2,FALSE)</f>
        <v>Oui</v>
      </c>
      <c r="FG199" s="4" t="str">
        <f>VLOOKUP(Table_Neonatal5[[#This Row],[BirthWeightLow]],Table_YesNo8[],2,FALSE)</f>
        <v>Non</v>
      </c>
      <c r="FH199" s="4" t="str">
        <f>VLOOKUP(Table_Neonatal5[[#This Row],[GestationalAgeLow]],Table_YesNo8[],2,FALSE)</f>
        <v>Non</v>
      </c>
      <c r="FI199" s="4" t="str">
        <f>VLOOKUP(Table_Neonatal5[[#This Row],[MethRx]],Table_YesNo8[],2,FALSE)</f>
        <v>Non</v>
      </c>
      <c r="FJ199" s="4" t="str">
        <f>VLOOKUP(Table_Neonatal5[[#This Row],[OxygenTherapy]],Table_YesNo8[],2,FALSE)</f>
        <v>Non</v>
      </c>
      <c r="FK199" s="4" t="e">
        <f>VLOOKUP(Table_Neonatal5[[#This Row],[OxygenMethod]],Table_OxygenMethod6[],2,FALSE)</f>
        <v>#N/A</v>
      </c>
      <c r="FL199" s="4" t="str">
        <f>VLOOKUP(Table_Neonatal5[[#This Row],[BloodSugarLow]],Table_YesNo8[],2,FALSE)</f>
        <v>Non</v>
      </c>
      <c r="FM199" s="4" t="str">
        <f>VLOOKUP(Table_Neonatal5[[#This Row],[AdmittedFirst48]],Table_YesNo8[],2,FALSE)</f>
        <v>Oui</v>
      </c>
      <c r="FN199" s="4" t="str">
        <f>VLOOKUP(Table_Neonatal5[[#This Row],[Remained2weeks]],Table_YesNo8[],2,FALSE)</f>
        <v>Non</v>
      </c>
      <c r="FO199" s="4" t="str">
        <f>VLOOKUP(Table_Neonatal5[[#This Row],[Antibiotics]],Table_YesNo8[],2,FALSE)</f>
        <v>Oui</v>
      </c>
      <c r="FP199" s="4" t="str">
        <f>VLOOKUP(Table_Neonatal5[[#This Row],[BilirubinMeas]],Table_YesNo8[],2,FALSE)</f>
        <v>Non</v>
      </c>
      <c r="FQ199" s="4" t="str">
        <f>VLOOKUP(Table_Neonatal5[[#This Row],[Phototherapy]],Table_YesNo8[],2,FALSE)</f>
        <v>Non</v>
      </c>
      <c r="FR199" s="3">
        <f>DATE(2000+Table_Neonatal5[[#This Row],[AdmitYear]],Table_Neonatal5[[#This Row],[AdmitMonth]],Table_Neonatal5[[#This Row],[AdmitDay]])</f>
        <v>42773</v>
      </c>
    </row>
    <row r="200" spans="1:174" x14ac:dyDescent="0.25">
      <c r="A200" t="s">
        <v>443</v>
      </c>
      <c r="B200" s="1">
        <v>0.55138888888888893</v>
      </c>
      <c r="C200" t="s">
        <v>185</v>
      </c>
      <c r="D200">
        <v>10</v>
      </c>
      <c r="E200">
        <v>12</v>
      </c>
      <c r="F200">
        <v>16</v>
      </c>
      <c r="G200">
        <v>0</v>
      </c>
      <c r="H200">
        <v>10</v>
      </c>
      <c r="I200">
        <v>12</v>
      </c>
      <c r="J200">
        <v>16</v>
      </c>
      <c r="K200">
        <v>0</v>
      </c>
      <c r="L200">
        <v>1</v>
      </c>
      <c r="M200">
        <v>0</v>
      </c>
      <c r="N200">
        <v>2150</v>
      </c>
      <c r="O200">
        <v>0</v>
      </c>
      <c r="P200">
        <v>0</v>
      </c>
      <c r="R200">
        <v>0</v>
      </c>
      <c r="T200" s="2">
        <v>0.48888888888888887</v>
      </c>
      <c r="U200">
        <v>0</v>
      </c>
      <c r="V200">
        <v>0</v>
      </c>
      <c r="W200">
        <v>0</v>
      </c>
      <c r="X200">
        <v>3</v>
      </c>
      <c r="Y200">
        <v>0</v>
      </c>
      <c r="AA200">
        <v>12</v>
      </c>
      <c r="AB200">
        <v>0</v>
      </c>
      <c r="AC200" t="s">
        <v>364</v>
      </c>
      <c r="AD200">
        <v>16</v>
      </c>
      <c r="AE200">
        <v>12</v>
      </c>
      <c r="AF200">
        <v>16</v>
      </c>
      <c r="AG200">
        <v>0</v>
      </c>
      <c r="AH200">
        <v>6</v>
      </c>
      <c r="AI200">
        <v>1</v>
      </c>
      <c r="AJ200">
        <v>1</v>
      </c>
      <c r="AK200">
        <v>2150</v>
      </c>
      <c r="AL200">
        <v>0</v>
      </c>
      <c r="AM200">
        <v>17</v>
      </c>
      <c r="AN200" s="2">
        <v>0.48888888888888887</v>
      </c>
      <c r="AO200">
        <v>0</v>
      </c>
      <c r="AP200">
        <v>10</v>
      </c>
      <c r="AQ200">
        <v>12</v>
      </c>
      <c r="AR200">
        <v>16</v>
      </c>
      <c r="AS200">
        <v>0</v>
      </c>
      <c r="AT200">
        <v>0</v>
      </c>
      <c r="AU200" s="1"/>
      <c r="AV200">
        <v>0</v>
      </c>
      <c r="AX200">
        <v>0</v>
      </c>
      <c r="AZ200">
        <v>0</v>
      </c>
      <c r="BA200">
        <v>0</v>
      </c>
      <c r="BF200">
        <v>0</v>
      </c>
      <c r="BG200" s="2"/>
      <c r="BH200">
        <v>0</v>
      </c>
      <c r="BL200">
        <v>0</v>
      </c>
      <c r="BM200" s="1"/>
      <c r="BN200">
        <v>0</v>
      </c>
      <c r="BO200">
        <v>0</v>
      </c>
      <c r="BP200" s="3"/>
      <c r="BQ200">
        <v>0</v>
      </c>
      <c r="BR200" s="3"/>
      <c r="BS200">
        <v>0</v>
      </c>
      <c r="BT200">
        <v>1</v>
      </c>
      <c r="BU200">
        <v>0</v>
      </c>
      <c r="DZ200">
        <v>1</v>
      </c>
      <c r="EA200">
        <v>10</v>
      </c>
      <c r="EB200">
        <v>12</v>
      </c>
      <c r="EC200">
        <v>16</v>
      </c>
      <c r="ED200">
        <v>0</v>
      </c>
      <c r="EE200">
        <v>112.5</v>
      </c>
      <c r="EF200">
        <v>2</v>
      </c>
      <c r="EG200">
        <v>6.75</v>
      </c>
      <c r="EH200">
        <v>1</v>
      </c>
      <c r="EM200">
        <v>0</v>
      </c>
      <c r="ES200">
        <v>0</v>
      </c>
      <c r="ET200">
        <v>0</v>
      </c>
      <c r="EU200" t="s">
        <v>444</v>
      </c>
      <c r="EV200" t="s">
        <v>189</v>
      </c>
      <c r="EW200">
        <v>11</v>
      </c>
      <c r="EX200">
        <v>1</v>
      </c>
      <c r="EY200">
        <v>17</v>
      </c>
      <c r="EZ200" s="1">
        <v>0.55555555555555558</v>
      </c>
      <c r="FA200" t="str">
        <f>VLOOKUP(Table_Neonatal5[[#This Row],[Gender]],Table_Gender2[],2,FALSE)</f>
        <v>feminin</v>
      </c>
      <c r="FB200" t="e">
        <f>VLOOKUP(Table_Neonatal5[[#This Row],[PretermBy]],Table_PretermBy7[],2,FALSE)</f>
        <v>#N/A</v>
      </c>
      <c r="FC200" t="str">
        <f>VLOOKUP(Table_Neonatal5[[#This Row],[Diagnosis1]],Table_diagnosis[],2,FALSE)</f>
        <v>Infection neonatale / septicimie neonatale</v>
      </c>
      <c r="FD200" t="str">
        <f>VLOOKUP(Table_Neonatal5[[#This Row],[Diagnosis2]],Table_diagnosis[],2,FALSE)</f>
        <v>Autre diagnostic</v>
      </c>
      <c r="FE200" s="4" t="str">
        <f>VLOOKUP(Table_Neonatal5[[#This Row],[DischargeLoc]],Table_DischargeLoc1[],2,FALSE)</f>
        <v>Sortie/maternite</v>
      </c>
      <c r="FF200" s="4" t="str">
        <f>VLOOKUP(Table_Neonatal5[[#This Row],[AdmissionTempLow]],Table_YesNo8[],2,FALSE)</f>
        <v>Non</v>
      </c>
      <c r="FG200" s="4" t="str">
        <f>VLOOKUP(Table_Neonatal5[[#This Row],[BirthWeightLow]],Table_YesNo8[],2,FALSE)</f>
        <v>Non</v>
      </c>
      <c r="FH200" s="4" t="str">
        <f>VLOOKUP(Table_Neonatal5[[#This Row],[GestationalAgeLow]],Table_YesNo8[],2,FALSE)</f>
        <v>Non</v>
      </c>
      <c r="FI200" s="4" t="str">
        <f>VLOOKUP(Table_Neonatal5[[#This Row],[MethRx]],Table_YesNo8[],2,FALSE)</f>
        <v>Non</v>
      </c>
      <c r="FJ200" s="4" t="str">
        <f>VLOOKUP(Table_Neonatal5[[#This Row],[OxygenTherapy]],Table_YesNo8[],2,FALSE)</f>
        <v>Non</v>
      </c>
      <c r="FK200" s="4" t="e">
        <f>VLOOKUP(Table_Neonatal5[[#This Row],[OxygenMethod]],Table_OxygenMethod6[],2,FALSE)</f>
        <v>#N/A</v>
      </c>
      <c r="FL200" s="4" t="str">
        <f>VLOOKUP(Table_Neonatal5[[#This Row],[BloodSugarLow]],Table_YesNo8[],2,FALSE)</f>
        <v>Non</v>
      </c>
      <c r="FM200" s="4" t="str">
        <f>VLOOKUP(Table_Neonatal5[[#This Row],[AdmittedFirst48]],Table_YesNo8[],2,FALSE)</f>
        <v>Oui</v>
      </c>
      <c r="FN200" s="4" t="str">
        <f>VLOOKUP(Table_Neonatal5[[#This Row],[Remained2weeks]],Table_YesNo8[],2,FALSE)</f>
        <v>Non</v>
      </c>
      <c r="FO200" s="4" t="str">
        <f>VLOOKUP(Table_Neonatal5[[#This Row],[Antibiotics]],Table_YesNo8[],2,FALSE)</f>
        <v>Oui</v>
      </c>
      <c r="FP200" s="4" t="str">
        <f>VLOOKUP(Table_Neonatal5[[#This Row],[BilirubinMeas]],Table_YesNo8[],2,FALSE)</f>
        <v>Non</v>
      </c>
      <c r="FQ200" s="4" t="str">
        <f>VLOOKUP(Table_Neonatal5[[#This Row],[Phototherapy]],Table_YesNo8[],2,FALSE)</f>
        <v>Non</v>
      </c>
      <c r="FR200" s="3">
        <f>DATE(2000+Table_Neonatal5[[#This Row],[AdmitYear]],Table_Neonatal5[[#This Row],[AdmitMonth]],Table_Neonatal5[[#This Row],[AdmitDay]])</f>
        <v>42714</v>
      </c>
    </row>
    <row r="201" spans="1:174" x14ac:dyDescent="0.25">
      <c r="A201" t="s">
        <v>445</v>
      </c>
      <c r="B201" s="1">
        <v>0.35069444444444442</v>
      </c>
      <c r="C201" t="s">
        <v>185</v>
      </c>
      <c r="D201">
        <v>16</v>
      </c>
      <c r="E201">
        <v>2</v>
      </c>
      <c r="F201">
        <v>17</v>
      </c>
      <c r="G201">
        <v>0</v>
      </c>
      <c r="H201">
        <v>16</v>
      </c>
      <c r="I201">
        <v>2</v>
      </c>
      <c r="J201">
        <v>17</v>
      </c>
      <c r="K201">
        <v>0</v>
      </c>
      <c r="L201">
        <v>0</v>
      </c>
      <c r="M201">
        <v>0</v>
      </c>
      <c r="N201">
        <v>2450</v>
      </c>
      <c r="O201">
        <v>0</v>
      </c>
      <c r="P201">
        <v>1</v>
      </c>
      <c r="R201">
        <v>0</v>
      </c>
      <c r="T201" s="2">
        <v>0.63194444444444442</v>
      </c>
      <c r="U201">
        <v>0</v>
      </c>
      <c r="V201">
        <v>0</v>
      </c>
      <c r="W201">
        <v>0</v>
      </c>
      <c r="X201">
        <v>12</v>
      </c>
      <c r="Y201">
        <v>0</v>
      </c>
      <c r="Z201" t="s">
        <v>260</v>
      </c>
      <c r="AB201">
        <v>0</v>
      </c>
      <c r="AD201">
        <v>23</v>
      </c>
      <c r="AE201">
        <v>2</v>
      </c>
      <c r="AF201">
        <v>17</v>
      </c>
      <c r="AG201">
        <v>0</v>
      </c>
      <c r="AH201">
        <v>7</v>
      </c>
      <c r="AI201">
        <v>0</v>
      </c>
      <c r="AJ201">
        <v>1</v>
      </c>
      <c r="AK201">
        <v>2400</v>
      </c>
      <c r="AL201">
        <v>0</v>
      </c>
      <c r="AM201">
        <v>17</v>
      </c>
      <c r="AN201" s="2">
        <v>0.63194444444444442</v>
      </c>
      <c r="AO201">
        <v>0</v>
      </c>
      <c r="AP201">
        <v>16</v>
      </c>
      <c r="AQ201">
        <v>2</v>
      </c>
      <c r="AR201">
        <v>17</v>
      </c>
      <c r="AS201">
        <v>0</v>
      </c>
      <c r="AT201">
        <v>0</v>
      </c>
      <c r="AU201" s="1"/>
      <c r="AV201">
        <v>0</v>
      </c>
      <c r="AX201">
        <v>0</v>
      </c>
      <c r="AZ201">
        <v>0</v>
      </c>
      <c r="BA201">
        <v>0</v>
      </c>
      <c r="BF201">
        <v>0</v>
      </c>
      <c r="BG201" s="2"/>
      <c r="BH201">
        <v>0</v>
      </c>
      <c r="BL201">
        <v>0</v>
      </c>
      <c r="BM201" s="1"/>
      <c r="BN201">
        <v>0</v>
      </c>
      <c r="BO201">
        <v>0</v>
      </c>
      <c r="BP201" s="3"/>
      <c r="BQ201">
        <v>0</v>
      </c>
      <c r="BR201" s="3"/>
      <c r="BS201">
        <v>0</v>
      </c>
      <c r="BT201">
        <v>1</v>
      </c>
      <c r="BU201">
        <v>0</v>
      </c>
      <c r="DZ201">
        <v>1</v>
      </c>
      <c r="EA201">
        <v>16</v>
      </c>
      <c r="EB201">
        <v>2</v>
      </c>
      <c r="EC201">
        <v>17</v>
      </c>
      <c r="ED201">
        <v>0</v>
      </c>
      <c r="EE201">
        <v>72.2</v>
      </c>
      <c r="EF201">
        <v>2</v>
      </c>
      <c r="EG201">
        <v>43.5</v>
      </c>
      <c r="EH201">
        <v>1</v>
      </c>
      <c r="EM201">
        <v>0</v>
      </c>
      <c r="ES201">
        <v>0</v>
      </c>
      <c r="ET201">
        <v>0</v>
      </c>
      <c r="EV201" t="s">
        <v>186</v>
      </c>
      <c r="EW201">
        <v>27</v>
      </c>
      <c r="EX201">
        <v>3</v>
      </c>
      <c r="EY201">
        <v>17</v>
      </c>
      <c r="EZ201" s="1">
        <v>0.35486111111111113</v>
      </c>
      <c r="FA201" t="str">
        <f>VLOOKUP(Table_Neonatal5[[#This Row],[Gender]],Table_Gender2[],2,FALSE)</f>
        <v>masculin</v>
      </c>
      <c r="FB201" t="e">
        <f>VLOOKUP(Table_Neonatal5[[#This Row],[PretermBy]],Table_PretermBy7[],2,FALSE)</f>
        <v>#N/A</v>
      </c>
      <c r="FC201" t="str">
        <f>VLOOKUP(Table_Neonatal5[[#This Row],[Diagnosis1]],Table_diagnosis[],2,FALSE)</f>
        <v>Autre diagnostic</v>
      </c>
      <c r="FD201" t="e">
        <f>VLOOKUP(Table_Neonatal5[[#This Row],[Diagnosis2]],Table_diagnosis[],2,FALSE)</f>
        <v>#N/A</v>
      </c>
      <c r="FE201" s="4" t="str">
        <f>VLOOKUP(Table_Neonatal5[[#This Row],[DischargeLoc]],Table_DischargeLoc1[],2,FALSE)</f>
        <v>Sortie/maternite</v>
      </c>
      <c r="FF201" s="4" t="str">
        <f>VLOOKUP(Table_Neonatal5[[#This Row],[AdmissionTempLow]],Table_YesNo8[],2,FALSE)</f>
        <v>Non</v>
      </c>
      <c r="FG201" s="4" t="str">
        <f>VLOOKUP(Table_Neonatal5[[#This Row],[BirthWeightLow]],Table_YesNo8[],2,FALSE)</f>
        <v>Non</v>
      </c>
      <c r="FH201" s="4" t="str">
        <f>VLOOKUP(Table_Neonatal5[[#This Row],[GestationalAgeLow]],Table_YesNo8[],2,FALSE)</f>
        <v>Non</v>
      </c>
      <c r="FI201" s="4" t="str">
        <f>VLOOKUP(Table_Neonatal5[[#This Row],[MethRx]],Table_YesNo8[],2,FALSE)</f>
        <v>Non</v>
      </c>
      <c r="FJ201" s="4" t="str">
        <f>VLOOKUP(Table_Neonatal5[[#This Row],[OxygenTherapy]],Table_YesNo8[],2,FALSE)</f>
        <v>Non</v>
      </c>
      <c r="FK201" s="4" t="e">
        <f>VLOOKUP(Table_Neonatal5[[#This Row],[OxygenMethod]],Table_OxygenMethod6[],2,FALSE)</f>
        <v>#N/A</v>
      </c>
      <c r="FL201" s="4" t="str">
        <f>VLOOKUP(Table_Neonatal5[[#This Row],[BloodSugarLow]],Table_YesNo8[],2,FALSE)</f>
        <v>Non</v>
      </c>
      <c r="FM201" s="4" t="str">
        <f>VLOOKUP(Table_Neonatal5[[#This Row],[AdmittedFirst48]],Table_YesNo8[],2,FALSE)</f>
        <v>Oui</v>
      </c>
      <c r="FN201" s="4" t="str">
        <f>VLOOKUP(Table_Neonatal5[[#This Row],[Remained2weeks]],Table_YesNo8[],2,FALSE)</f>
        <v>Non</v>
      </c>
      <c r="FO201" s="4" t="str">
        <f>VLOOKUP(Table_Neonatal5[[#This Row],[Antibiotics]],Table_YesNo8[],2,FALSE)</f>
        <v>Oui</v>
      </c>
      <c r="FP201" s="4" t="str">
        <f>VLOOKUP(Table_Neonatal5[[#This Row],[BilirubinMeas]],Table_YesNo8[],2,FALSE)</f>
        <v>Non</v>
      </c>
      <c r="FQ201" s="4" t="str">
        <f>VLOOKUP(Table_Neonatal5[[#This Row],[Phototherapy]],Table_YesNo8[],2,FALSE)</f>
        <v>Non</v>
      </c>
      <c r="FR201" s="3">
        <f>DATE(2000+Table_Neonatal5[[#This Row],[AdmitYear]],Table_Neonatal5[[#This Row],[AdmitMonth]],Table_Neonatal5[[#This Row],[AdmitDay]])</f>
        <v>42782</v>
      </c>
    </row>
    <row r="202" spans="1:174" x14ac:dyDescent="0.25">
      <c r="A202" t="s">
        <v>446</v>
      </c>
      <c r="B202" s="1">
        <v>0.35902777777777778</v>
      </c>
      <c r="C202" t="s">
        <v>185</v>
      </c>
      <c r="D202">
        <v>21</v>
      </c>
      <c r="E202">
        <v>12</v>
      </c>
      <c r="F202">
        <v>16</v>
      </c>
      <c r="G202">
        <v>0</v>
      </c>
      <c r="H202">
        <v>21</v>
      </c>
      <c r="I202">
        <v>12</v>
      </c>
      <c r="J202">
        <v>16</v>
      </c>
      <c r="K202">
        <v>0</v>
      </c>
      <c r="L202">
        <v>1</v>
      </c>
      <c r="M202">
        <v>0</v>
      </c>
      <c r="N202">
        <v>1650</v>
      </c>
      <c r="O202">
        <v>0</v>
      </c>
      <c r="P202">
        <v>1</v>
      </c>
      <c r="Q202">
        <v>34</v>
      </c>
      <c r="R202">
        <v>0</v>
      </c>
      <c r="T202" s="2">
        <v>0.77777777777777779</v>
      </c>
      <c r="U202">
        <v>0</v>
      </c>
      <c r="V202">
        <v>0</v>
      </c>
      <c r="W202">
        <v>0</v>
      </c>
      <c r="X202">
        <v>1</v>
      </c>
      <c r="Y202">
        <v>0</v>
      </c>
      <c r="AA202">
        <v>2</v>
      </c>
      <c r="AB202">
        <v>0</v>
      </c>
      <c r="AD202">
        <v>8</v>
      </c>
      <c r="AE202">
        <v>1</v>
      </c>
      <c r="AF202">
        <v>17</v>
      </c>
      <c r="AG202">
        <v>0</v>
      </c>
      <c r="AH202">
        <v>18</v>
      </c>
      <c r="AI202">
        <v>0</v>
      </c>
      <c r="AJ202">
        <v>1</v>
      </c>
      <c r="AK202">
        <v>1900</v>
      </c>
      <c r="AL202">
        <v>0</v>
      </c>
      <c r="AM202">
        <v>16</v>
      </c>
      <c r="AN202" s="2">
        <v>0</v>
      </c>
      <c r="AO202">
        <v>0</v>
      </c>
      <c r="AP202">
        <v>22</v>
      </c>
      <c r="AQ202">
        <v>2</v>
      </c>
      <c r="AR202">
        <v>17</v>
      </c>
      <c r="AS202">
        <v>0</v>
      </c>
      <c r="AT202">
        <v>0</v>
      </c>
      <c r="AU202" s="1"/>
      <c r="AV202">
        <v>0</v>
      </c>
      <c r="AX202">
        <v>0</v>
      </c>
      <c r="AZ202">
        <v>0</v>
      </c>
      <c r="BA202">
        <v>0</v>
      </c>
      <c r="BF202">
        <v>0</v>
      </c>
      <c r="BG202" s="2"/>
      <c r="BH202">
        <v>0</v>
      </c>
      <c r="BL202">
        <v>0</v>
      </c>
      <c r="BM202" s="1"/>
      <c r="BN202">
        <v>0</v>
      </c>
      <c r="BO202">
        <v>0</v>
      </c>
      <c r="BP202" s="3"/>
      <c r="BQ202">
        <v>0</v>
      </c>
      <c r="BR202" s="3"/>
      <c r="BS202">
        <v>0</v>
      </c>
      <c r="BT202">
        <v>1</v>
      </c>
      <c r="BU202">
        <v>1</v>
      </c>
      <c r="BV202">
        <v>21</v>
      </c>
      <c r="BW202">
        <v>12</v>
      </c>
      <c r="BX202">
        <v>16</v>
      </c>
      <c r="BY202">
        <v>1650</v>
      </c>
      <c r="BZ202">
        <v>22</v>
      </c>
      <c r="CA202">
        <v>12</v>
      </c>
      <c r="CB202">
        <v>16</v>
      </c>
      <c r="CC202">
        <v>9</v>
      </c>
      <c r="CD202">
        <v>23</v>
      </c>
      <c r="CE202">
        <v>12</v>
      </c>
      <c r="CF202">
        <v>16</v>
      </c>
      <c r="CG202">
        <v>1700</v>
      </c>
      <c r="CH202">
        <v>24</v>
      </c>
      <c r="CI202">
        <v>12</v>
      </c>
      <c r="CJ202">
        <v>16</v>
      </c>
      <c r="CK202">
        <v>1800</v>
      </c>
      <c r="CL202">
        <v>25</v>
      </c>
      <c r="CM202">
        <v>12</v>
      </c>
      <c r="CN202">
        <v>16</v>
      </c>
      <c r="CO202">
        <v>1600</v>
      </c>
      <c r="CP202">
        <v>26</v>
      </c>
      <c r="CQ202">
        <v>12</v>
      </c>
      <c r="CR202">
        <v>16</v>
      </c>
      <c r="CS202">
        <v>1650</v>
      </c>
      <c r="CT202">
        <v>27</v>
      </c>
      <c r="CU202">
        <v>12</v>
      </c>
      <c r="CW202">
        <v>9</v>
      </c>
      <c r="CX202">
        <v>28</v>
      </c>
      <c r="CY202">
        <v>12</v>
      </c>
      <c r="CZ202">
        <v>16</v>
      </c>
      <c r="DA202">
        <v>1650</v>
      </c>
      <c r="DB202">
        <v>29</v>
      </c>
      <c r="DC202">
        <v>12</v>
      </c>
      <c r="DD202">
        <v>16</v>
      </c>
      <c r="DE202">
        <v>1700</v>
      </c>
      <c r="DF202">
        <v>30</v>
      </c>
      <c r="DG202">
        <v>12</v>
      </c>
      <c r="DH202">
        <v>16</v>
      </c>
      <c r="DI202">
        <v>9</v>
      </c>
      <c r="DJ202">
        <v>31</v>
      </c>
      <c r="DK202">
        <v>12</v>
      </c>
      <c r="DL202">
        <v>16</v>
      </c>
      <c r="DM202">
        <v>1750</v>
      </c>
      <c r="DN202">
        <v>1</v>
      </c>
      <c r="DO202">
        <v>1</v>
      </c>
      <c r="DP202">
        <v>17</v>
      </c>
      <c r="DQ202">
        <v>1750</v>
      </c>
      <c r="DZ202">
        <v>1</v>
      </c>
      <c r="EA202">
        <v>21</v>
      </c>
      <c r="EB202">
        <v>12</v>
      </c>
      <c r="EC202">
        <v>16</v>
      </c>
      <c r="ED202">
        <v>0</v>
      </c>
      <c r="EE202">
        <v>82</v>
      </c>
      <c r="EF202">
        <v>2</v>
      </c>
      <c r="EG202">
        <v>4.9000000000000004</v>
      </c>
      <c r="EH202">
        <v>1</v>
      </c>
      <c r="EM202">
        <v>0</v>
      </c>
      <c r="ES202">
        <v>0</v>
      </c>
      <c r="ET202">
        <v>0</v>
      </c>
      <c r="EV202" t="s">
        <v>189</v>
      </c>
      <c r="EW202">
        <v>2</v>
      </c>
      <c r="EX202">
        <v>2</v>
      </c>
      <c r="EY202">
        <v>17</v>
      </c>
      <c r="EZ202" s="1">
        <v>0.36458333333333331</v>
      </c>
      <c r="FA202" t="str">
        <f>VLOOKUP(Table_Neonatal5[[#This Row],[Gender]],Table_Gender2[],2,FALSE)</f>
        <v>feminin</v>
      </c>
      <c r="FB202" t="e">
        <f>VLOOKUP(Table_Neonatal5[[#This Row],[PretermBy]],Table_PretermBy7[],2,FALSE)</f>
        <v>#N/A</v>
      </c>
      <c r="FC202" t="str">
        <f>VLOOKUP(Table_Neonatal5[[#This Row],[Diagnosis1]],Table_diagnosis[],2,FALSE)</f>
        <v>Prematurite</v>
      </c>
      <c r="FD202" t="str">
        <f>VLOOKUP(Table_Neonatal5[[#This Row],[Diagnosis2]],Table_diagnosis[],2,FALSE)</f>
        <v>Bas poids de naissance</v>
      </c>
      <c r="FE202" s="4" t="str">
        <f>VLOOKUP(Table_Neonatal5[[#This Row],[DischargeLoc]],Table_DischargeLoc1[],2,FALSE)</f>
        <v>Sortie/maternite</v>
      </c>
      <c r="FF202" s="4" t="str">
        <f>VLOOKUP(Table_Neonatal5[[#This Row],[AdmissionTempLow]],Table_YesNo8[],2,FALSE)</f>
        <v>Non</v>
      </c>
      <c r="FG202" s="4" t="str">
        <f>VLOOKUP(Table_Neonatal5[[#This Row],[BirthWeightLow]],Table_YesNo8[],2,FALSE)</f>
        <v>Non</v>
      </c>
      <c r="FH202" s="4" t="str">
        <f>VLOOKUP(Table_Neonatal5[[#This Row],[GestationalAgeLow]],Table_YesNo8[],2,FALSE)</f>
        <v>Non</v>
      </c>
      <c r="FI202" s="4" t="str">
        <f>VLOOKUP(Table_Neonatal5[[#This Row],[MethRx]],Table_YesNo8[],2,FALSE)</f>
        <v>Non</v>
      </c>
      <c r="FJ202" s="4" t="str">
        <f>VLOOKUP(Table_Neonatal5[[#This Row],[OxygenTherapy]],Table_YesNo8[],2,FALSE)</f>
        <v>Non</v>
      </c>
      <c r="FK202" s="4" t="e">
        <f>VLOOKUP(Table_Neonatal5[[#This Row],[OxygenMethod]],Table_OxygenMethod6[],2,FALSE)</f>
        <v>#N/A</v>
      </c>
      <c r="FL202" s="4" t="str">
        <f>VLOOKUP(Table_Neonatal5[[#This Row],[BloodSugarLow]],Table_YesNo8[],2,FALSE)</f>
        <v>Non</v>
      </c>
      <c r="FM202" s="4" t="str">
        <f>VLOOKUP(Table_Neonatal5[[#This Row],[AdmittedFirst48]],Table_YesNo8[],2,FALSE)</f>
        <v>Oui</v>
      </c>
      <c r="FN202" s="4" t="str">
        <f>VLOOKUP(Table_Neonatal5[[#This Row],[Remained2weeks]],Table_YesNo8[],2,FALSE)</f>
        <v>Oui</v>
      </c>
      <c r="FO202" s="4" t="str">
        <f>VLOOKUP(Table_Neonatal5[[#This Row],[Antibiotics]],Table_YesNo8[],2,FALSE)</f>
        <v>Oui</v>
      </c>
      <c r="FP202" s="4" t="str">
        <f>VLOOKUP(Table_Neonatal5[[#This Row],[BilirubinMeas]],Table_YesNo8[],2,FALSE)</f>
        <v>Non</v>
      </c>
      <c r="FQ202" s="4" t="str">
        <f>VLOOKUP(Table_Neonatal5[[#This Row],[Phototherapy]],Table_YesNo8[],2,FALSE)</f>
        <v>Non</v>
      </c>
      <c r="FR202" s="3">
        <f>DATE(2000+Table_Neonatal5[[#This Row],[AdmitYear]],Table_Neonatal5[[#This Row],[AdmitMonth]],Table_Neonatal5[[#This Row],[AdmitDay]])</f>
        <v>42725</v>
      </c>
    </row>
    <row r="203" spans="1:174" x14ac:dyDescent="0.25">
      <c r="A203" t="s">
        <v>447</v>
      </c>
      <c r="B203" s="1">
        <v>6.1805555555555558E-2</v>
      </c>
      <c r="C203" t="s">
        <v>185</v>
      </c>
      <c r="D203">
        <v>18</v>
      </c>
      <c r="E203">
        <v>12</v>
      </c>
      <c r="F203">
        <v>16</v>
      </c>
      <c r="G203">
        <v>0</v>
      </c>
      <c r="H203">
        <v>5</v>
      </c>
      <c r="I203">
        <v>1</v>
      </c>
      <c r="J203">
        <v>17</v>
      </c>
      <c r="K203">
        <v>0</v>
      </c>
      <c r="L203">
        <v>1</v>
      </c>
      <c r="M203">
        <v>0</v>
      </c>
      <c r="O203">
        <v>1</v>
      </c>
      <c r="P203">
        <v>0</v>
      </c>
      <c r="R203">
        <v>0</v>
      </c>
      <c r="T203" s="2">
        <v>0.91666666666666663</v>
      </c>
      <c r="U203">
        <v>0</v>
      </c>
      <c r="V203">
        <v>17</v>
      </c>
      <c r="W203">
        <v>0</v>
      </c>
      <c r="X203">
        <v>3</v>
      </c>
      <c r="Y203">
        <v>0</v>
      </c>
      <c r="AB203">
        <v>1</v>
      </c>
      <c r="AD203">
        <v>12</v>
      </c>
      <c r="AE203">
        <v>1</v>
      </c>
      <c r="AF203">
        <v>17</v>
      </c>
      <c r="AG203">
        <v>0</v>
      </c>
      <c r="AH203">
        <v>23</v>
      </c>
      <c r="AI203">
        <v>0</v>
      </c>
      <c r="AJ203">
        <v>1</v>
      </c>
      <c r="AK203">
        <v>3550</v>
      </c>
      <c r="AL203">
        <v>0</v>
      </c>
      <c r="AM203">
        <v>17</v>
      </c>
      <c r="AN203" s="2">
        <v>0.91666666666666663</v>
      </c>
      <c r="AO203">
        <v>0</v>
      </c>
      <c r="AP203">
        <v>5</v>
      </c>
      <c r="AQ203">
        <v>1</v>
      </c>
      <c r="AR203">
        <v>17</v>
      </c>
      <c r="AS203">
        <v>0</v>
      </c>
      <c r="AT203">
        <v>0</v>
      </c>
      <c r="AU203" s="1"/>
      <c r="AV203">
        <v>0</v>
      </c>
      <c r="AX203">
        <v>0</v>
      </c>
      <c r="AZ203">
        <v>0</v>
      </c>
      <c r="BA203">
        <v>0</v>
      </c>
      <c r="BF203">
        <v>0</v>
      </c>
      <c r="BG203" s="2"/>
      <c r="BH203">
        <v>0</v>
      </c>
      <c r="BL203">
        <v>0</v>
      </c>
      <c r="BM203" s="1"/>
      <c r="BN203">
        <v>0</v>
      </c>
      <c r="BO203">
        <v>9</v>
      </c>
      <c r="BP203" s="3"/>
      <c r="BQ203">
        <v>0</v>
      </c>
      <c r="BR203" s="3"/>
      <c r="BS203">
        <v>0</v>
      </c>
      <c r="BT203">
        <v>0</v>
      </c>
      <c r="BU203">
        <v>0</v>
      </c>
      <c r="DZ203">
        <v>1</v>
      </c>
      <c r="EA203">
        <v>5</v>
      </c>
      <c r="EB203">
        <v>1</v>
      </c>
      <c r="EC203">
        <v>17</v>
      </c>
      <c r="ED203">
        <v>0</v>
      </c>
      <c r="EE203">
        <v>160</v>
      </c>
      <c r="EF203">
        <v>3</v>
      </c>
      <c r="EG203">
        <v>16</v>
      </c>
      <c r="EH203">
        <v>1</v>
      </c>
      <c r="EM203">
        <v>0</v>
      </c>
      <c r="ES203">
        <v>0</v>
      </c>
      <c r="ET203">
        <v>0</v>
      </c>
      <c r="EV203" t="s">
        <v>189</v>
      </c>
      <c r="EW203">
        <v>2</v>
      </c>
      <c r="EX203">
        <v>2</v>
      </c>
      <c r="EY203">
        <v>17</v>
      </c>
      <c r="EZ203" s="1">
        <v>6.5972222222222224E-2</v>
      </c>
      <c r="FA203" t="str">
        <f>VLOOKUP(Table_Neonatal5[[#This Row],[Gender]],Table_Gender2[],2,FALSE)</f>
        <v>feminin</v>
      </c>
      <c r="FB203" t="e">
        <f>VLOOKUP(Table_Neonatal5[[#This Row],[PretermBy]],Table_PretermBy7[],2,FALSE)</f>
        <v>#N/A</v>
      </c>
      <c r="FC203" t="str">
        <f>VLOOKUP(Table_Neonatal5[[#This Row],[Diagnosis1]],Table_diagnosis[],2,FALSE)</f>
        <v>Infection neonatale / septicimie neonatale</v>
      </c>
      <c r="FD203" t="e">
        <f>VLOOKUP(Table_Neonatal5[[#This Row],[Diagnosis2]],Table_diagnosis[],2,FALSE)</f>
        <v>#N/A</v>
      </c>
      <c r="FE203" s="4" t="str">
        <f>VLOOKUP(Table_Neonatal5[[#This Row],[DischargeLoc]],Table_DischargeLoc1[],2,FALSE)</f>
        <v>Sortie/maternite</v>
      </c>
      <c r="FF203" s="4" t="str">
        <f>VLOOKUP(Table_Neonatal5[[#This Row],[AdmissionTempLow]],Table_YesNo8[],2,FALSE)</f>
        <v>Non</v>
      </c>
      <c r="FG203" s="4" t="str">
        <f>VLOOKUP(Table_Neonatal5[[#This Row],[BirthWeightLow]],Table_YesNo8[],2,FALSE)</f>
        <v>Non</v>
      </c>
      <c r="FH203" s="4" t="str">
        <f>VLOOKUP(Table_Neonatal5[[#This Row],[GestationalAgeLow]],Table_YesNo8[],2,FALSE)</f>
        <v>Non</v>
      </c>
      <c r="FI203" s="4" t="str">
        <f>VLOOKUP(Table_Neonatal5[[#This Row],[MethRx]],Table_YesNo8[],2,FALSE)</f>
        <v>Non</v>
      </c>
      <c r="FJ203" s="4" t="str">
        <f>VLOOKUP(Table_Neonatal5[[#This Row],[OxygenTherapy]],Table_YesNo8[],2,FALSE)</f>
        <v>Non</v>
      </c>
      <c r="FK203" s="4" t="e">
        <f>VLOOKUP(Table_Neonatal5[[#This Row],[OxygenMethod]],Table_OxygenMethod6[],2,FALSE)</f>
        <v>#N/A</v>
      </c>
      <c r="FL203" s="4" t="str">
        <f>VLOOKUP(Table_Neonatal5[[#This Row],[BloodSugarLow]],Table_YesNo8[],2,FALSE)</f>
        <v>Non disponible</v>
      </c>
      <c r="FM203" s="4" t="str">
        <f>VLOOKUP(Table_Neonatal5[[#This Row],[AdmittedFirst48]],Table_YesNo8[],2,FALSE)</f>
        <v>Non</v>
      </c>
      <c r="FN203" s="4" t="str">
        <f>VLOOKUP(Table_Neonatal5[[#This Row],[Remained2weeks]],Table_YesNo8[],2,FALSE)</f>
        <v>Non</v>
      </c>
      <c r="FO203" s="4" t="str">
        <f>VLOOKUP(Table_Neonatal5[[#This Row],[Antibiotics]],Table_YesNo8[],2,FALSE)</f>
        <v>Oui</v>
      </c>
      <c r="FP203" s="4" t="str">
        <f>VLOOKUP(Table_Neonatal5[[#This Row],[BilirubinMeas]],Table_YesNo8[],2,FALSE)</f>
        <v>Non</v>
      </c>
      <c r="FQ203" s="4" t="str">
        <f>VLOOKUP(Table_Neonatal5[[#This Row],[Phototherapy]],Table_YesNo8[],2,FALSE)</f>
        <v>Non</v>
      </c>
      <c r="FR203" s="3">
        <f>DATE(2000+Table_Neonatal5[[#This Row],[AdmitYear]],Table_Neonatal5[[#This Row],[AdmitMonth]],Table_Neonatal5[[#This Row],[AdmitDay]])</f>
        <v>42740</v>
      </c>
    </row>
    <row r="204" spans="1:174" x14ac:dyDescent="0.25">
      <c r="A204" t="s">
        <v>448</v>
      </c>
      <c r="B204" s="1">
        <v>0.44444444444444442</v>
      </c>
      <c r="C204" t="s">
        <v>185</v>
      </c>
      <c r="D204">
        <v>2</v>
      </c>
      <c r="E204">
        <v>10</v>
      </c>
      <c r="F204">
        <v>16</v>
      </c>
      <c r="G204">
        <v>0</v>
      </c>
      <c r="H204">
        <v>24</v>
      </c>
      <c r="I204">
        <v>10</v>
      </c>
      <c r="J204">
        <v>16</v>
      </c>
      <c r="K204">
        <v>0</v>
      </c>
      <c r="L204">
        <v>0</v>
      </c>
      <c r="M204">
        <v>0</v>
      </c>
      <c r="N204">
        <v>4000</v>
      </c>
      <c r="O204">
        <v>0</v>
      </c>
      <c r="P204">
        <v>0</v>
      </c>
      <c r="R204">
        <v>0</v>
      </c>
      <c r="T204" s="2">
        <v>0.58333333333333337</v>
      </c>
      <c r="U204">
        <v>0</v>
      </c>
      <c r="V204">
        <v>11</v>
      </c>
      <c r="W204">
        <v>0</v>
      </c>
      <c r="X204">
        <v>3</v>
      </c>
      <c r="Y204">
        <v>0</v>
      </c>
      <c r="AA204">
        <v>12</v>
      </c>
      <c r="AB204">
        <v>0</v>
      </c>
      <c r="AC204" t="s">
        <v>449</v>
      </c>
      <c r="AD204">
        <v>31</v>
      </c>
      <c r="AE204">
        <v>10</v>
      </c>
      <c r="AF204">
        <v>16</v>
      </c>
      <c r="AG204">
        <v>0</v>
      </c>
      <c r="AH204">
        <v>29</v>
      </c>
      <c r="AI204">
        <v>0</v>
      </c>
      <c r="AJ204">
        <v>1</v>
      </c>
      <c r="AK204">
        <v>4750</v>
      </c>
      <c r="AL204">
        <v>0</v>
      </c>
      <c r="AM204">
        <v>16</v>
      </c>
      <c r="AN204" s="2">
        <v>0.58333333333333337</v>
      </c>
      <c r="AO204">
        <v>0</v>
      </c>
      <c r="AP204">
        <v>24</v>
      </c>
      <c r="AQ204">
        <v>10</v>
      </c>
      <c r="AR204">
        <v>16</v>
      </c>
      <c r="AS204">
        <v>0</v>
      </c>
      <c r="AT204">
        <v>0</v>
      </c>
      <c r="AU204" s="1"/>
      <c r="AV204">
        <v>0</v>
      </c>
      <c r="AX204">
        <v>0</v>
      </c>
      <c r="AZ204">
        <v>0</v>
      </c>
      <c r="BA204">
        <v>0</v>
      </c>
      <c r="BF204">
        <v>0</v>
      </c>
      <c r="BG204" s="2"/>
      <c r="BH204">
        <v>0</v>
      </c>
      <c r="BL204">
        <v>0</v>
      </c>
      <c r="BM204" s="1"/>
      <c r="BN204">
        <v>0</v>
      </c>
      <c r="BP204" s="3"/>
      <c r="BQ204">
        <v>0</v>
      </c>
      <c r="BR204" s="3"/>
      <c r="BS204">
        <v>0</v>
      </c>
      <c r="BT204">
        <v>0</v>
      </c>
      <c r="BU204">
        <v>0</v>
      </c>
      <c r="DZ204">
        <v>1</v>
      </c>
      <c r="EA204">
        <v>24</v>
      </c>
      <c r="EB204">
        <v>10</v>
      </c>
      <c r="EC204">
        <v>16</v>
      </c>
      <c r="ED204">
        <v>0</v>
      </c>
      <c r="EE204">
        <v>217.5</v>
      </c>
      <c r="EF204">
        <v>2</v>
      </c>
      <c r="EG204">
        <v>21.75</v>
      </c>
      <c r="EH204">
        <v>1</v>
      </c>
      <c r="EM204">
        <v>0</v>
      </c>
      <c r="ES204">
        <v>0</v>
      </c>
      <c r="ET204">
        <v>0</v>
      </c>
      <c r="EV204" t="s">
        <v>189</v>
      </c>
      <c r="EW204">
        <v>11</v>
      </c>
      <c r="EX204">
        <v>11</v>
      </c>
      <c r="EY204">
        <v>16</v>
      </c>
      <c r="EZ204" s="1">
        <v>0.45208333333333334</v>
      </c>
      <c r="FA204" t="str">
        <f>VLOOKUP(Table_Neonatal5[[#This Row],[Gender]],Table_Gender2[],2,FALSE)</f>
        <v>masculin</v>
      </c>
      <c r="FB204" t="e">
        <f>VLOOKUP(Table_Neonatal5[[#This Row],[PretermBy]],Table_PretermBy7[],2,FALSE)</f>
        <v>#N/A</v>
      </c>
      <c r="FC204" t="str">
        <f>VLOOKUP(Table_Neonatal5[[#This Row],[Diagnosis1]],Table_diagnosis[],2,FALSE)</f>
        <v>Infection neonatale / septicimie neonatale</v>
      </c>
      <c r="FD204" t="str">
        <f>VLOOKUP(Table_Neonatal5[[#This Row],[Diagnosis2]],Table_diagnosis[],2,FALSE)</f>
        <v>Autre diagnostic</v>
      </c>
      <c r="FE204" s="4" t="str">
        <f>VLOOKUP(Table_Neonatal5[[#This Row],[DischargeLoc]],Table_DischargeLoc1[],2,FALSE)</f>
        <v>Sortie/maternite</v>
      </c>
      <c r="FF204" s="4" t="str">
        <f>VLOOKUP(Table_Neonatal5[[#This Row],[AdmissionTempLow]],Table_YesNo8[],2,FALSE)</f>
        <v>Non</v>
      </c>
      <c r="FG204" s="4" t="str">
        <f>VLOOKUP(Table_Neonatal5[[#This Row],[BirthWeightLow]],Table_YesNo8[],2,FALSE)</f>
        <v>Non</v>
      </c>
      <c r="FH204" s="4" t="str">
        <f>VLOOKUP(Table_Neonatal5[[#This Row],[GestationalAgeLow]],Table_YesNo8[],2,FALSE)</f>
        <v>Non</v>
      </c>
      <c r="FI204" s="4" t="str">
        <f>VLOOKUP(Table_Neonatal5[[#This Row],[MethRx]],Table_YesNo8[],2,FALSE)</f>
        <v>Non</v>
      </c>
      <c r="FJ204" s="4" t="str">
        <f>VLOOKUP(Table_Neonatal5[[#This Row],[OxygenTherapy]],Table_YesNo8[],2,FALSE)</f>
        <v>Non</v>
      </c>
      <c r="FK204" s="4" t="e">
        <f>VLOOKUP(Table_Neonatal5[[#This Row],[OxygenMethod]],Table_OxygenMethod6[],2,FALSE)</f>
        <v>#N/A</v>
      </c>
      <c r="FL204" s="4" t="str">
        <f>VLOOKUP(Table_Neonatal5[[#This Row],[BloodSugarLow]],Table_YesNo8[],2,FALSE)</f>
        <v>Non</v>
      </c>
      <c r="FM204" s="4" t="str">
        <f>VLOOKUP(Table_Neonatal5[[#This Row],[AdmittedFirst48]],Table_YesNo8[],2,FALSE)</f>
        <v>Non</v>
      </c>
      <c r="FN204" s="4" t="str">
        <f>VLOOKUP(Table_Neonatal5[[#This Row],[Remained2weeks]],Table_YesNo8[],2,FALSE)</f>
        <v>Non</v>
      </c>
      <c r="FO204" s="4" t="str">
        <f>VLOOKUP(Table_Neonatal5[[#This Row],[Antibiotics]],Table_YesNo8[],2,FALSE)</f>
        <v>Oui</v>
      </c>
      <c r="FP204" s="4" t="str">
        <f>VLOOKUP(Table_Neonatal5[[#This Row],[BilirubinMeas]],Table_YesNo8[],2,FALSE)</f>
        <v>Non</v>
      </c>
      <c r="FQ204" s="4" t="str">
        <f>VLOOKUP(Table_Neonatal5[[#This Row],[Phototherapy]],Table_YesNo8[],2,FALSE)</f>
        <v>Non</v>
      </c>
      <c r="FR204" s="3">
        <f>DATE(2000+Table_Neonatal5[[#This Row],[AdmitYear]],Table_Neonatal5[[#This Row],[AdmitMonth]],Table_Neonatal5[[#This Row],[AdmitDay]])</f>
        <v>42667</v>
      </c>
    </row>
    <row r="205" spans="1:174" x14ac:dyDescent="0.25">
      <c r="A205" t="s">
        <v>450</v>
      </c>
      <c r="B205" s="1">
        <v>0.34513888888888888</v>
      </c>
      <c r="C205" t="s">
        <v>185</v>
      </c>
      <c r="D205">
        <v>31</v>
      </c>
      <c r="E205">
        <v>1</v>
      </c>
      <c r="F205">
        <v>17</v>
      </c>
      <c r="G205">
        <v>0</v>
      </c>
      <c r="H205">
        <v>31</v>
      </c>
      <c r="I205">
        <v>1</v>
      </c>
      <c r="J205">
        <v>17</v>
      </c>
      <c r="K205">
        <v>0</v>
      </c>
      <c r="L205">
        <v>0</v>
      </c>
      <c r="M205">
        <v>0</v>
      </c>
      <c r="N205">
        <v>1500</v>
      </c>
      <c r="O205">
        <v>0</v>
      </c>
      <c r="P205">
        <v>1</v>
      </c>
      <c r="R205">
        <v>0</v>
      </c>
      <c r="S205">
        <v>1</v>
      </c>
      <c r="T205" s="2">
        <v>0.56944444444444442</v>
      </c>
      <c r="U205">
        <v>0</v>
      </c>
      <c r="V205">
        <v>0</v>
      </c>
      <c r="W205">
        <v>0</v>
      </c>
      <c r="X205">
        <v>1</v>
      </c>
      <c r="Y205">
        <v>0</v>
      </c>
      <c r="AA205">
        <v>2</v>
      </c>
      <c r="AB205">
        <v>0</v>
      </c>
      <c r="AD205">
        <v>27</v>
      </c>
      <c r="AE205">
        <v>2</v>
      </c>
      <c r="AF205">
        <v>17</v>
      </c>
      <c r="AG205">
        <v>0</v>
      </c>
      <c r="AH205">
        <v>27</v>
      </c>
      <c r="AI205">
        <v>0</v>
      </c>
      <c r="AJ205">
        <v>1</v>
      </c>
      <c r="AL205">
        <v>1</v>
      </c>
      <c r="AM205">
        <v>18</v>
      </c>
      <c r="AN205" s="2">
        <v>0.56944444444444442</v>
      </c>
      <c r="AO205">
        <v>0</v>
      </c>
      <c r="AP205">
        <v>31</v>
      </c>
      <c r="AQ205">
        <v>1</v>
      </c>
      <c r="AR205">
        <v>17</v>
      </c>
      <c r="AS205">
        <v>0</v>
      </c>
      <c r="AT205">
        <v>0</v>
      </c>
      <c r="AU205" s="1"/>
      <c r="AV205">
        <v>0</v>
      </c>
      <c r="AX205">
        <v>0</v>
      </c>
      <c r="AZ205">
        <v>1</v>
      </c>
      <c r="BA205">
        <v>1</v>
      </c>
      <c r="BC205">
        <v>31</v>
      </c>
      <c r="BD205">
        <v>1</v>
      </c>
      <c r="BE205">
        <v>17</v>
      </c>
      <c r="BF205">
        <v>0</v>
      </c>
      <c r="BG205" s="2">
        <v>0.625</v>
      </c>
      <c r="BH205">
        <v>0</v>
      </c>
      <c r="BI205">
        <v>2</v>
      </c>
      <c r="BJ205">
        <v>2</v>
      </c>
      <c r="BK205">
        <v>17</v>
      </c>
      <c r="BL205">
        <v>0</v>
      </c>
      <c r="BM205" s="1">
        <v>0.125</v>
      </c>
      <c r="BN205">
        <v>0</v>
      </c>
      <c r="BO205">
        <v>0</v>
      </c>
      <c r="BP205" s="3"/>
      <c r="BQ205">
        <v>0</v>
      </c>
      <c r="BR205" s="3"/>
      <c r="BS205">
        <v>0</v>
      </c>
      <c r="BT205">
        <v>1</v>
      </c>
      <c r="BU205">
        <v>1</v>
      </c>
      <c r="BV205">
        <v>31</v>
      </c>
      <c r="BW205">
        <v>1</v>
      </c>
      <c r="BX205">
        <v>17</v>
      </c>
      <c r="BY205">
        <v>1500</v>
      </c>
      <c r="BZ205">
        <v>1</v>
      </c>
      <c r="CA205">
        <v>2</v>
      </c>
      <c r="CB205">
        <v>17</v>
      </c>
      <c r="CC205">
        <v>1500</v>
      </c>
      <c r="CD205">
        <v>2</v>
      </c>
      <c r="CE205">
        <v>2</v>
      </c>
      <c r="CF205">
        <v>17</v>
      </c>
      <c r="CG205">
        <v>1500</v>
      </c>
      <c r="CH205">
        <v>3</v>
      </c>
      <c r="CI205">
        <v>2</v>
      </c>
      <c r="CJ205">
        <v>17</v>
      </c>
      <c r="CK205">
        <v>1450</v>
      </c>
      <c r="CL205">
        <v>4</v>
      </c>
      <c r="CM205">
        <v>2</v>
      </c>
      <c r="CN205">
        <v>17</v>
      </c>
      <c r="CO205">
        <v>1500</v>
      </c>
      <c r="CP205">
        <v>5</v>
      </c>
      <c r="CQ205">
        <v>2</v>
      </c>
      <c r="CR205">
        <v>17</v>
      </c>
      <c r="CS205">
        <v>1500</v>
      </c>
      <c r="CT205">
        <v>6</v>
      </c>
      <c r="CU205">
        <v>2</v>
      </c>
      <c r="CW205">
        <v>1300</v>
      </c>
      <c r="CX205">
        <v>7</v>
      </c>
      <c r="CY205">
        <v>2</v>
      </c>
      <c r="CZ205">
        <v>17</v>
      </c>
      <c r="DA205">
        <v>9</v>
      </c>
      <c r="DB205">
        <v>8</v>
      </c>
      <c r="DC205">
        <v>2</v>
      </c>
      <c r="DD205">
        <v>17</v>
      </c>
      <c r="DE205">
        <v>1450</v>
      </c>
      <c r="DF205">
        <v>9</v>
      </c>
      <c r="DG205">
        <v>2</v>
      </c>
      <c r="DH205">
        <v>17</v>
      </c>
      <c r="DI205">
        <v>1450</v>
      </c>
      <c r="DJ205">
        <v>10</v>
      </c>
      <c r="DK205">
        <v>2</v>
      </c>
      <c r="DL205">
        <v>17</v>
      </c>
      <c r="DM205">
        <v>1500</v>
      </c>
      <c r="DN205">
        <v>11</v>
      </c>
      <c r="DO205">
        <v>2</v>
      </c>
      <c r="DP205">
        <v>17</v>
      </c>
      <c r="DQ205">
        <v>1600</v>
      </c>
      <c r="DZ205">
        <v>1</v>
      </c>
      <c r="EA205">
        <v>31</v>
      </c>
      <c r="EB205">
        <v>1</v>
      </c>
      <c r="EC205">
        <v>17</v>
      </c>
      <c r="ED205">
        <v>0</v>
      </c>
      <c r="EE205">
        <v>75</v>
      </c>
      <c r="EF205">
        <v>2</v>
      </c>
      <c r="EG205">
        <v>45</v>
      </c>
      <c r="EH205">
        <v>1</v>
      </c>
      <c r="EM205">
        <v>0</v>
      </c>
      <c r="ES205">
        <v>0</v>
      </c>
      <c r="ET205">
        <v>0</v>
      </c>
      <c r="EV205" t="s">
        <v>186</v>
      </c>
      <c r="EW205">
        <v>27</v>
      </c>
      <c r="EX205">
        <v>3</v>
      </c>
      <c r="EY205">
        <v>17</v>
      </c>
      <c r="EZ205" s="1">
        <v>0.35</v>
      </c>
      <c r="FA205" t="str">
        <f>VLOOKUP(Table_Neonatal5[[#This Row],[Gender]],Table_Gender2[],2,FALSE)</f>
        <v>masculin</v>
      </c>
      <c r="FB205" t="str">
        <f>VLOOKUP(Table_Neonatal5[[#This Row],[PretermBy]],Table_PretermBy7[],2,FALSE)</f>
        <v>DDR</v>
      </c>
      <c r="FC205" t="str">
        <f>VLOOKUP(Table_Neonatal5[[#This Row],[Diagnosis1]],Table_diagnosis[],2,FALSE)</f>
        <v>Prematurite</v>
      </c>
      <c r="FD205" t="str">
        <f>VLOOKUP(Table_Neonatal5[[#This Row],[Diagnosis2]],Table_diagnosis[],2,FALSE)</f>
        <v>Bas poids de naissance</v>
      </c>
      <c r="FE205" s="4" t="str">
        <f>VLOOKUP(Table_Neonatal5[[#This Row],[DischargeLoc]],Table_DischargeLoc1[],2,FALSE)</f>
        <v>Sortie/maternite</v>
      </c>
      <c r="FF205" s="4" t="str">
        <f>VLOOKUP(Table_Neonatal5[[#This Row],[AdmissionTempLow]],Table_YesNo8[],2,FALSE)</f>
        <v>Non</v>
      </c>
      <c r="FG205" s="4" t="str">
        <f>VLOOKUP(Table_Neonatal5[[#This Row],[BirthWeightLow]],Table_YesNo8[],2,FALSE)</f>
        <v>Non</v>
      </c>
      <c r="FH205" s="4" t="str">
        <f>VLOOKUP(Table_Neonatal5[[#This Row],[GestationalAgeLow]],Table_YesNo8[],2,FALSE)</f>
        <v>Non</v>
      </c>
      <c r="FI205" s="4" t="str">
        <f>VLOOKUP(Table_Neonatal5[[#This Row],[MethRx]],Table_YesNo8[],2,FALSE)</f>
        <v>Oui</v>
      </c>
      <c r="FJ205" s="4" t="str">
        <f>VLOOKUP(Table_Neonatal5[[#This Row],[OxygenTherapy]],Table_YesNo8[],2,FALSE)</f>
        <v>Oui</v>
      </c>
      <c r="FK205" s="4" t="e">
        <f>VLOOKUP(Table_Neonatal5[[#This Row],[OxygenMethod]],Table_OxygenMethod6[],2,FALSE)</f>
        <v>#N/A</v>
      </c>
      <c r="FL205" s="4" t="str">
        <f>VLOOKUP(Table_Neonatal5[[#This Row],[BloodSugarLow]],Table_YesNo8[],2,FALSE)</f>
        <v>Non</v>
      </c>
      <c r="FM205" s="4" t="str">
        <f>VLOOKUP(Table_Neonatal5[[#This Row],[AdmittedFirst48]],Table_YesNo8[],2,FALSE)</f>
        <v>Oui</v>
      </c>
      <c r="FN205" s="4" t="str">
        <f>VLOOKUP(Table_Neonatal5[[#This Row],[Remained2weeks]],Table_YesNo8[],2,FALSE)</f>
        <v>Oui</v>
      </c>
      <c r="FO205" s="4" t="str">
        <f>VLOOKUP(Table_Neonatal5[[#This Row],[Antibiotics]],Table_YesNo8[],2,FALSE)</f>
        <v>Oui</v>
      </c>
      <c r="FP205" s="4" t="str">
        <f>VLOOKUP(Table_Neonatal5[[#This Row],[BilirubinMeas]],Table_YesNo8[],2,FALSE)</f>
        <v>Non</v>
      </c>
      <c r="FQ205" s="4" t="str">
        <f>VLOOKUP(Table_Neonatal5[[#This Row],[Phototherapy]],Table_YesNo8[],2,FALSE)</f>
        <v>Non</v>
      </c>
      <c r="FR205" s="3">
        <f>DATE(2000+Table_Neonatal5[[#This Row],[AdmitYear]],Table_Neonatal5[[#This Row],[AdmitMonth]],Table_Neonatal5[[#This Row],[AdmitDay]])</f>
        <v>42766</v>
      </c>
    </row>
    <row r="206" spans="1:174" x14ac:dyDescent="0.25">
      <c r="A206" t="s">
        <v>451</v>
      </c>
      <c r="B206" s="1">
        <v>0.59305555555555556</v>
      </c>
      <c r="C206" t="s">
        <v>185</v>
      </c>
      <c r="D206">
        <v>10</v>
      </c>
      <c r="E206">
        <v>10</v>
      </c>
      <c r="F206">
        <v>16</v>
      </c>
      <c r="G206">
        <v>0</v>
      </c>
      <c r="H206">
        <v>10</v>
      </c>
      <c r="I206">
        <v>10</v>
      </c>
      <c r="J206">
        <v>16</v>
      </c>
      <c r="K206">
        <v>0</v>
      </c>
      <c r="L206">
        <v>0</v>
      </c>
      <c r="M206">
        <v>0</v>
      </c>
      <c r="N206">
        <v>2400</v>
      </c>
      <c r="O206">
        <v>0</v>
      </c>
      <c r="P206">
        <v>0</v>
      </c>
      <c r="R206">
        <v>0</v>
      </c>
      <c r="T206" s="2">
        <v>0.48541666666666666</v>
      </c>
      <c r="U206">
        <v>0</v>
      </c>
      <c r="V206">
        <v>0</v>
      </c>
      <c r="W206">
        <v>0</v>
      </c>
      <c r="X206">
        <v>4</v>
      </c>
      <c r="Y206">
        <v>0</v>
      </c>
      <c r="AA206">
        <v>3</v>
      </c>
      <c r="AB206">
        <v>0</v>
      </c>
      <c r="AD206">
        <v>21</v>
      </c>
      <c r="AE206">
        <v>10</v>
      </c>
      <c r="AF206">
        <v>16</v>
      </c>
      <c r="AG206">
        <v>0</v>
      </c>
      <c r="AH206">
        <v>22</v>
      </c>
      <c r="AI206">
        <v>0</v>
      </c>
      <c r="AJ206">
        <v>1</v>
      </c>
      <c r="AK206">
        <v>2200</v>
      </c>
      <c r="AL206">
        <v>0</v>
      </c>
      <c r="AM206">
        <v>17</v>
      </c>
      <c r="AN206" s="2">
        <v>0.48541666666666666</v>
      </c>
      <c r="AO206">
        <v>0</v>
      </c>
      <c r="AP206">
        <v>10</v>
      </c>
      <c r="AQ206">
        <v>10</v>
      </c>
      <c r="AR206">
        <v>16</v>
      </c>
      <c r="AS206">
        <v>0</v>
      </c>
      <c r="AT206">
        <v>0</v>
      </c>
      <c r="AU206" s="1"/>
      <c r="AV206">
        <v>0</v>
      </c>
      <c r="AX206">
        <v>0</v>
      </c>
      <c r="AZ206">
        <v>1</v>
      </c>
      <c r="BA206">
        <v>1</v>
      </c>
      <c r="BB206">
        <v>2</v>
      </c>
      <c r="BC206">
        <v>19</v>
      </c>
      <c r="BD206">
        <v>10</v>
      </c>
      <c r="BE206">
        <v>16</v>
      </c>
      <c r="BF206">
        <v>0</v>
      </c>
      <c r="BG206" s="2">
        <v>0.5</v>
      </c>
      <c r="BH206">
        <v>0</v>
      </c>
      <c r="BI206">
        <v>18</v>
      </c>
      <c r="BJ206">
        <v>10</v>
      </c>
      <c r="BK206">
        <v>16</v>
      </c>
      <c r="BL206">
        <v>0</v>
      </c>
      <c r="BM206" s="1">
        <v>0.25</v>
      </c>
      <c r="BN206">
        <v>0</v>
      </c>
      <c r="BO206">
        <v>0</v>
      </c>
      <c r="BP206" s="3"/>
      <c r="BQ206">
        <v>0</v>
      </c>
      <c r="BR206" s="3"/>
      <c r="BS206">
        <v>0</v>
      </c>
      <c r="BT206">
        <v>1</v>
      </c>
      <c r="BU206">
        <v>1</v>
      </c>
      <c r="BV206">
        <v>10</v>
      </c>
      <c r="BW206">
        <v>10</v>
      </c>
      <c r="BX206">
        <v>16</v>
      </c>
      <c r="BY206">
        <v>2400</v>
      </c>
      <c r="BZ206">
        <v>11</v>
      </c>
      <c r="CA206">
        <v>10</v>
      </c>
      <c r="CB206">
        <v>16</v>
      </c>
      <c r="CC206">
        <v>2300</v>
      </c>
      <c r="CD206">
        <v>12</v>
      </c>
      <c r="CE206">
        <v>10</v>
      </c>
      <c r="CF206">
        <v>16</v>
      </c>
      <c r="CG206">
        <v>2300</v>
      </c>
      <c r="CH206">
        <v>13</v>
      </c>
      <c r="CI206">
        <v>10</v>
      </c>
      <c r="CJ206">
        <v>16</v>
      </c>
      <c r="CK206">
        <v>2300</v>
      </c>
      <c r="CL206">
        <v>14</v>
      </c>
      <c r="CM206">
        <v>10</v>
      </c>
      <c r="CN206">
        <v>16</v>
      </c>
      <c r="CO206">
        <v>2300</v>
      </c>
      <c r="CP206">
        <v>15</v>
      </c>
      <c r="CQ206">
        <v>10</v>
      </c>
      <c r="CR206">
        <v>16</v>
      </c>
      <c r="CS206">
        <v>2300</v>
      </c>
      <c r="CT206">
        <v>16</v>
      </c>
      <c r="CU206">
        <v>10</v>
      </c>
      <c r="CW206">
        <v>2250</v>
      </c>
      <c r="CX206">
        <v>17</v>
      </c>
      <c r="CY206">
        <v>10</v>
      </c>
      <c r="CZ206">
        <v>16</v>
      </c>
      <c r="DA206">
        <v>2300</v>
      </c>
      <c r="DB206">
        <v>18</v>
      </c>
      <c r="DC206">
        <v>10</v>
      </c>
      <c r="DD206">
        <v>16</v>
      </c>
      <c r="DE206">
        <v>2350</v>
      </c>
      <c r="DF206">
        <v>19</v>
      </c>
      <c r="DG206">
        <v>10</v>
      </c>
      <c r="DH206">
        <v>16</v>
      </c>
      <c r="DI206">
        <v>2300</v>
      </c>
      <c r="DJ206">
        <v>20</v>
      </c>
      <c r="DK206">
        <v>10</v>
      </c>
      <c r="DL206">
        <v>16</v>
      </c>
      <c r="DM206">
        <v>2150</v>
      </c>
      <c r="DN206">
        <v>21</v>
      </c>
      <c r="DO206">
        <v>10</v>
      </c>
      <c r="DP206">
        <v>16</v>
      </c>
      <c r="DQ206">
        <v>2200</v>
      </c>
      <c r="DZ206">
        <v>1</v>
      </c>
      <c r="EA206">
        <v>10</v>
      </c>
      <c r="EB206">
        <v>10</v>
      </c>
      <c r="EC206">
        <v>16</v>
      </c>
      <c r="ED206">
        <v>0</v>
      </c>
      <c r="EE206">
        <v>122.5</v>
      </c>
      <c r="EF206">
        <v>2</v>
      </c>
      <c r="EG206">
        <v>7.35</v>
      </c>
      <c r="EH206">
        <v>1</v>
      </c>
      <c r="EM206">
        <v>1</v>
      </c>
      <c r="ES206">
        <v>0</v>
      </c>
      <c r="ET206">
        <v>0</v>
      </c>
      <c r="EU206" t="s">
        <v>452</v>
      </c>
      <c r="EV206" t="s">
        <v>189</v>
      </c>
      <c r="EW206">
        <v>11</v>
      </c>
      <c r="EX206">
        <v>11</v>
      </c>
      <c r="EY206">
        <v>16</v>
      </c>
      <c r="EZ206" s="1">
        <v>0.59791666666666665</v>
      </c>
      <c r="FA206" t="str">
        <f>VLOOKUP(Table_Neonatal5[[#This Row],[Gender]],Table_Gender2[],2,FALSE)</f>
        <v>masculin</v>
      </c>
      <c r="FB206" t="e">
        <f>VLOOKUP(Table_Neonatal5[[#This Row],[PretermBy]],Table_PretermBy7[],2,FALSE)</f>
        <v>#N/A</v>
      </c>
      <c r="FC206" t="str">
        <f>VLOOKUP(Table_Neonatal5[[#This Row],[Diagnosis1]],Table_diagnosis[],2,FALSE)</f>
        <v>Detresse respiratoire</v>
      </c>
      <c r="FD206" t="str">
        <f>VLOOKUP(Table_Neonatal5[[#This Row],[Diagnosis2]],Table_diagnosis[],2,FALSE)</f>
        <v>Infection neonatale / septicimie neonatale</v>
      </c>
      <c r="FE206" s="4" t="str">
        <f>VLOOKUP(Table_Neonatal5[[#This Row],[DischargeLoc]],Table_DischargeLoc1[],2,FALSE)</f>
        <v>Sortie/maternite</v>
      </c>
      <c r="FF206" s="4" t="str">
        <f>VLOOKUP(Table_Neonatal5[[#This Row],[AdmissionTempLow]],Table_YesNo8[],2,FALSE)</f>
        <v>Non</v>
      </c>
      <c r="FG206" s="4" t="str">
        <f>VLOOKUP(Table_Neonatal5[[#This Row],[BirthWeightLow]],Table_YesNo8[],2,FALSE)</f>
        <v>Non</v>
      </c>
      <c r="FH206" s="4" t="str">
        <f>VLOOKUP(Table_Neonatal5[[#This Row],[GestationalAgeLow]],Table_YesNo8[],2,FALSE)</f>
        <v>Non</v>
      </c>
      <c r="FI206" s="4" t="str">
        <f>VLOOKUP(Table_Neonatal5[[#This Row],[MethRx]],Table_YesNo8[],2,FALSE)</f>
        <v>Oui</v>
      </c>
      <c r="FJ206" s="4" t="str">
        <f>VLOOKUP(Table_Neonatal5[[#This Row],[OxygenTherapy]],Table_YesNo8[],2,FALSE)</f>
        <v>Oui</v>
      </c>
      <c r="FK206" s="4" t="str">
        <f>VLOOKUP(Table_Neonatal5[[#This Row],[OxygenMethod]],Table_OxygenMethod6[],2,FALSE)</f>
        <v>CPAP</v>
      </c>
      <c r="FL206" s="4" t="str">
        <f>VLOOKUP(Table_Neonatal5[[#This Row],[BloodSugarLow]],Table_YesNo8[],2,FALSE)</f>
        <v>Non</v>
      </c>
      <c r="FM206" s="4" t="str">
        <f>VLOOKUP(Table_Neonatal5[[#This Row],[AdmittedFirst48]],Table_YesNo8[],2,FALSE)</f>
        <v>Oui</v>
      </c>
      <c r="FN206" s="4" t="str">
        <f>VLOOKUP(Table_Neonatal5[[#This Row],[Remained2weeks]],Table_YesNo8[],2,FALSE)</f>
        <v>Oui</v>
      </c>
      <c r="FO206" s="4" t="str">
        <f>VLOOKUP(Table_Neonatal5[[#This Row],[Antibiotics]],Table_YesNo8[],2,FALSE)</f>
        <v>Oui</v>
      </c>
      <c r="FP206" s="4" t="str">
        <f>VLOOKUP(Table_Neonatal5[[#This Row],[BilirubinMeas]],Table_YesNo8[],2,FALSE)</f>
        <v>Oui</v>
      </c>
      <c r="FQ206" s="4" t="str">
        <f>VLOOKUP(Table_Neonatal5[[#This Row],[Phototherapy]],Table_YesNo8[],2,FALSE)</f>
        <v>Non</v>
      </c>
      <c r="FR206" s="3">
        <f>DATE(2000+Table_Neonatal5[[#This Row],[AdmitYear]],Table_Neonatal5[[#This Row],[AdmitMonth]],Table_Neonatal5[[#This Row],[AdmitDay]])</f>
        <v>42653</v>
      </c>
    </row>
    <row r="207" spans="1:174" x14ac:dyDescent="0.25">
      <c r="A207" t="s">
        <v>453</v>
      </c>
      <c r="B207" s="1">
        <v>0.38680555555555557</v>
      </c>
      <c r="C207" t="s">
        <v>185</v>
      </c>
      <c r="D207">
        <v>25</v>
      </c>
      <c r="E207">
        <v>3</v>
      </c>
      <c r="F207">
        <v>17</v>
      </c>
      <c r="G207">
        <v>0</v>
      </c>
      <c r="H207">
        <v>26</v>
      </c>
      <c r="I207">
        <v>3</v>
      </c>
      <c r="J207">
        <v>17</v>
      </c>
      <c r="K207">
        <v>0</v>
      </c>
      <c r="L207">
        <v>1</v>
      </c>
      <c r="M207">
        <v>0</v>
      </c>
      <c r="N207">
        <v>2800</v>
      </c>
      <c r="O207">
        <v>0</v>
      </c>
      <c r="P207">
        <v>0</v>
      </c>
      <c r="R207">
        <v>0</v>
      </c>
      <c r="T207" s="2">
        <v>0.3527777777777778</v>
      </c>
      <c r="U207">
        <v>0</v>
      </c>
      <c r="V207">
        <v>1</v>
      </c>
      <c r="W207">
        <v>0</v>
      </c>
      <c r="X207">
        <v>12</v>
      </c>
      <c r="Y207">
        <v>0</v>
      </c>
      <c r="Z207" t="s">
        <v>454</v>
      </c>
      <c r="AA207">
        <v>3</v>
      </c>
      <c r="AB207">
        <v>0</v>
      </c>
      <c r="AD207">
        <v>27</v>
      </c>
      <c r="AE207">
        <v>3</v>
      </c>
      <c r="AF207">
        <v>17</v>
      </c>
      <c r="AG207">
        <v>0</v>
      </c>
      <c r="AH207">
        <v>2</v>
      </c>
      <c r="AI207">
        <v>0</v>
      </c>
      <c r="AJ207">
        <v>1</v>
      </c>
      <c r="AK207">
        <v>2800</v>
      </c>
      <c r="AL207">
        <v>0</v>
      </c>
      <c r="AM207">
        <v>9</v>
      </c>
      <c r="AN207" s="2">
        <v>0.3527777777777778</v>
      </c>
      <c r="AO207">
        <v>0</v>
      </c>
      <c r="AP207">
        <v>26</v>
      </c>
      <c r="AQ207">
        <v>3</v>
      </c>
      <c r="AR207">
        <v>17</v>
      </c>
      <c r="AS207">
        <v>0</v>
      </c>
      <c r="AT207">
        <v>0</v>
      </c>
      <c r="AU207" s="1"/>
      <c r="AV207">
        <v>0</v>
      </c>
      <c r="AX207">
        <v>0</v>
      </c>
      <c r="AZ207">
        <v>0</v>
      </c>
      <c r="BA207">
        <v>0</v>
      </c>
      <c r="BF207">
        <v>0</v>
      </c>
      <c r="BG207" s="2"/>
      <c r="BH207">
        <v>0</v>
      </c>
      <c r="BL207">
        <v>0</v>
      </c>
      <c r="BM207" s="1"/>
      <c r="BN207">
        <v>0</v>
      </c>
      <c r="BO207">
        <v>1</v>
      </c>
      <c r="BP207" s="3"/>
      <c r="BQ207">
        <v>0</v>
      </c>
      <c r="BR207" s="3"/>
      <c r="BS207">
        <v>0</v>
      </c>
      <c r="BT207">
        <v>1</v>
      </c>
      <c r="BU207">
        <v>0</v>
      </c>
      <c r="DZ207">
        <v>1</v>
      </c>
      <c r="EA207">
        <v>26</v>
      </c>
      <c r="EB207">
        <v>3</v>
      </c>
      <c r="EC207">
        <v>17</v>
      </c>
      <c r="ED207">
        <v>0</v>
      </c>
      <c r="EE207">
        <v>142</v>
      </c>
      <c r="EF207">
        <v>2</v>
      </c>
      <c r="EG207">
        <v>14</v>
      </c>
      <c r="EH207">
        <v>1</v>
      </c>
      <c r="EM207">
        <v>0</v>
      </c>
      <c r="ES207">
        <v>0</v>
      </c>
      <c r="ET207">
        <v>0</v>
      </c>
      <c r="EV207" t="s">
        <v>186</v>
      </c>
      <c r="EW207">
        <v>4</v>
      </c>
      <c r="EX207">
        <v>4</v>
      </c>
      <c r="EY207">
        <v>17</v>
      </c>
      <c r="EZ207" s="1">
        <v>0.3923611111111111</v>
      </c>
      <c r="FA207" t="str">
        <f>VLOOKUP(Table_Neonatal5[[#This Row],[Gender]],Table_Gender2[],2,FALSE)</f>
        <v>feminin</v>
      </c>
      <c r="FB207" t="e">
        <f>VLOOKUP(Table_Neonatal5[[#This Row],[PretermBy]],Table_PretermBy7[],2,FALSE)</f>
        <v>#N/A</v>
      </c>
      <c r="FC207" t="str">
        <f>VLOOKUP(Table_Neonatal5[[#This Row],[Diagnosis1]],Table_diagnosis[],2,FALSE)</f>
        <v>Autre diagnostic</v>
      </c>
      <c r="FD207" t="str">
        <f>VLOOKUP(Table_Neonatal5[[#This Row],[Diagnosis2]],Table_diagnosis[],2,FALSE)</f>
        <v>Infection neonatale / septicimie neonatale</v>
      </c>
      <c r="FE207" s="4" t="str">
        <f>VLOOKUP(Table_Neonatal5[[#This Row],[DischargeLoc]],Table_DischargeLoc1[],2,FALSE)</f>
        <v>Sortie/maternite</v>
      </c>
      <c r="FF207" s="4" t="str">
        <f>VLOOKUP(Table_Neonatal5[[#This Row],[AdmissionTempLow]],Table_YesNo8[],2,FALSE)</f>
        <v>Non</v>
      </c>
      <c r="FG207" s="4" t="str">
        <f>VLOOKUP(Table_Neonatal5[[#This Row],[BirthWeightLow]],Table_YesNo8[],2,FALSE)</f>
        <v>Non</v>
      </c>
      <c r="FH207" s="4" t="str">
        <f>VLOOKUP(Table_Neonatal5[[#This Row],[GestationalAgeLow]],Table_YesNo8[],2,FALSE)</f>
        <v>Non</v>
      </c>
      <c r="FI207" s="4" t="str">
        <f>VLOOKUP(Table_Neonatal5[[#This Row],[MethRx]],Table_YesNo8[],2,FALSE)</f>
        <v>Non</v>
      </c>
      <c r="FJ207" s="4" t="str">
        <f>VLOOKUP(Table_Neonatal5[[#This Row],[OxygenTherapy]],Table_YesNo8[],2,FALSE)</f>
        <v>Non</v>
      </c>
      <c r="FK207" s="4" t="e">
        <f>VLOOKUP(Table_Neonatal5[[#This Row],[OxygenMethod]],Table_OxygenMethod6[],2,FALSE)</f>
        <v>#N/A</v>
      </c>
      <c r="FL207" s="4" t="str">
        <f>VLOOKUP(Table_Neonatal5[[#This Row],[BloodSugarLow]],Table_YesNo8[],2,FALSE)</f>
        <v>Oui</v>
      </c>
      <c r="FM207" s="4" t="str">
        <f>VLOOKUP(Table_Neonatal5[[#This Row],[AdmittedFirst48]],Table_YesNo8[],2,FALSE)</f>
        <v>Oui</v>
      </c>
      <c r="FN207" s="4" t="str">
        <f>VLOOKUP(Table_Neonatal5[[#This Row],[Remained2weeks]],Table_YesNo8[],2,FALSE)</f>
        <v>Non</v>
      </c>
      <c r="FO207" s="4" t="str">
        <f>VLOOKUP(Table_Neonatal5[[#This Row],[Antibiotics]],Table_YesNo8[],2,FALSE)</f>
        <v>Oui</v>
      </c>
      <c r="FP207" s="4" t="str">
        <f>VLOOKUP(Table_Neonatal5[[#This Row],[BilirubinMeas]],Table_YesNo8[],2,FALSE)</f>
        <v>Non</v>
      </c>
      <c r="FQ207" s="4" t="str">
        <f>VLOOKUP(Table_Neonatal5[[#This Row],[Phototherapy]],Table_YesNo8[],2,FALSE)</f>
        <v>Non</v>
      </c>
      <c r="FR207" s="3">
        <f>DATE(2000+Table_Neonatal5[[#This Row],[AdmitYear]],Table_Neonatal5[[#This Row],[AdmitMonth]],Table_Neonatal5[[#This Row],[AdmitDay]])</f>
        <v>42820</v>
      </c>
    </row>
    <row r="208" spans="1:174" x14ac:dyDescent="0.25">
      <c r="A208" t="s">
        <v>455</v>
      </c>
      <c r="B208" s="1">
        <v>0.47222222222222221</v>
      </c>
      <c r="C208" t="s">
        <v>185</v>
      </c>
      <c r="D208">
        <v>13</v>
      </c>
      <c r="E208">
        <v>12</v>
      </c>
      <c r="F208">
        <v>16</v>
      </c>
      <c r="G208">
        <v>0</v>
      </c>
      <c r="H208">
        <v>16</v>
      </c>
      <c r="I208">
        <v>12</v>
      </c>
      <c r="J208">
        <v>16</v>
      </c>
      <c r="K208">
        <v>0</v>
      </c>
      <c r="L208">
        <v>1</v>
      </c>
      <c r="M208">
        <v>0</v>
      </c>
      <c r="N208">
        <v>2800</v>
      </c>
      <c r="O208">
        <v>0</v>
      </c>
      <c r="P208">
        <v>0</v>
      </c>
      <c r="R208">
        <v>0</v>
      </c>
      <c r="T208" s="2">
        <v>0.79166666666666663</v>
      </c>
      <c r="U208">
        <v>0</v>
      </c>
      <c r="V208">
        <v>3</v>
      </c>
      <c r="W208">
        <v>0</v>
      </c>
      <c r="X208">
        <v>12</v>
      </c>
      <c r="Y208">
        <v>0</v>
      </c>
      <c r="Z208" t="s">
        <v>317</v>
      </c>
      <c r="AA208">
        <v>3</v>
      </c>
      <c r="AB208">
        <v>0</v>
      </c>
      <c r="AD208">
        <v>21</v>
      </c>
      <c r="AE208">
        <v>12</v>
      </c>
      <c r="AF208">
        <v>16</v>
      </c>
      <c r="AG208">
        <v>0</v>
      </c>
      <c r="AH208">
        <v>8</v>
      </c>
      <c r="AI208">
        <v>0</v>
      </c>
      <c r="AJ208">
        <v>1</v>
      </c>
      <c r="AK208">
        <v>2550</v>
      </c>
      <c r="AL208">
        <v>0</v>
      </c>
      <c r="AM208">
        <v>16</v>
      </c>
      <c r="AN208" s="2">
        <v>0.79166666666666663</v>
      </c>
      <c r="AO208">
        <v>0</v>
      </c>
      <c r="AP208">
        <v>16</v>
      </c>
      <c r="AQ208">
        <v>12</v>
      </c>
      <c r="AR208">
        <v>16</v>
      </c>
      <c r="AS208">
        <v>0</v>
      </c>
      <c r="AT208">
        <v>0</v>
      </c>
      <c r="AU208" s="1"/>
      <c r="AV208">
        <v>0</v>
      </c>
      <c r="AX208">
        <v>0</v>
      </c>
      <c r="AZ208">
        <v>0</v>
      </c>
      <c r="BA208">
        <v>0</v>
      </c>
      <c r="BF208">
        <v>0</v>
      </c>
      <c r="BG208" s="2"/>
      <c r="BH208">
        <v>0</v>
      </c>
      <c r="BL208">
        <v>0</v>
      </c>
      <c r="BM208" s="1"/>
      <c r="BN208">
        <v>0</v>
      </c>
      <c r="BO208">
        <v>0</v>
      </c>
      <c r="BP208" s="3"/>
      <c r="BQ208">
        <v>0</v>
      </c>
      <c r="BR208" s="3"/>
      <c r="BS208">
        <v>0</v>
      </c>
      <c r="BT208">
        <v>0</v>
      </c>
      <c r="BU208">
        <v>0</v>
      </c>
      <c r="DZ208">
        <v>1</v>
      </c>
      <c r="EA208">
        <v>16</v>
      </c>
      <c r="EB208">
        <v>12</v>
      </c>
      <c r="EC208">
        <v>16</v>
      </c>
      <c r="ED208">
        <v>0</v>
      </c>
      <c r="EE208">
        <v>115</v>
      </c>
      <c r="EF208">
        <v>2</v>
      </c>
      <c r="EG208">
        <v>11.5</v>
      </c>
      <c r="EH208">
        <v>1</v>
      </c>
      <c r="EM208">
        <v>0</v>
      </c>
      <c r="ES208">
        <v>0</v>
      </c>
      <c r="ET208">
        <v>0</v>
      </c>
      <c r="EV208" t="s">
        <v>189</v>
      </c>
      <c r="EW208">
        <v>11</v>
      </c>
      <c r="EX208">
        <v>1</v>
      </c>
      <c r="EY208">
        <v>17</v>
      </c>
      <c r="EZ208" s="1">
        <v>0.46944444444444444</v>
      </c>
      <c r="FA208" t="str">
        <f>VLOOKUP(Table_Neonatal5[[#This Row],[Gender]],Table_Gender2[],2,FALSE)</f>
        <v>feminin</v>
      </c>
      <c r="FB208" t="e">
        <f>VLOOKUP(Table_Neonatal5[[#This Row],[PretermBy]],Table_PretermBy7[],2,FALSE)</f>
        <v>#N/A</v>
      </c>
      <c r="FC208" t="str">
        <f>VLOOKUP(Table_Neonatal5[[#This Row],[Diagnosis1]],Table_diagnosis[],2,FALSE)</f>
        <v>Autre diagnostic</v>
      </c>
      <c r="FD208" t="str">
        <f>VLOOKUP(Table_Neonatal5[[#This Row],[Diagnosis2]],Table_diagnosis[],2,FALSE)</f>
        <v>Infection neonatale / septicimie neonatale</v>
      </c>
      <c r="FE208" s="4" t="str">
        <f>VLOOKUP(Table_Neonatal5[[#This Row],[DischargeLoc]],Table_DischargeLoc1[],2,FALSE)</f>
        <v>Sortie/maternite</v>
      </c>
      <c r="FF208" s="4" t="str">
        <f>VLOOKUP(Table_Neonatal5[[#This Row],[AdmissionTempLow]],Table_YesNo8[],2,FALSE)</f>
        <v>Non</v>
      </c>
      <c r="FG208" s="4" t="str">
        <f>VLOOKUP(Table_Neonatal5[[#This Row],[BirthWeightLow]],Table_YesNo8[],2,FALSE)</f>
        <v>Non</v>
      </c>
      <c r="FH208" s="4" t="str">
        <f>VLOOKUP(Table_Neonatal5[[#This Row],[GestationalAgeLow]],Table_YesNo8[],2,FALSE)</f>
        <v>Non</v>
      </c>
      <c r="FI208" s="4" t="str">
        <f>VLOOKUP(Table_Neonatal5[[#This Row],[MethRx]],Table_YesNo8[],2,FALSE)</f>
        <v>Non</v>
      </c>
      <c r="FJ208" s="4" t="str">
        <f>VLOOKUP(Table_Neonatal5[[#This Row],[OxygenTherapy]],Table_YesNo8[],2,FALSE)</f>
        <v>Non</v>
      </c>
      <c r="FK208" s="4" t="e">
        <f>VLOOKUP(Table_Neonatal5[[#This Row],[OxygenMethod]],Table_OxygenMethod6[],2,FALSE)</f>
        <v>#N/A</v>
      </c>
      <c r="FL208" s="4" t="str">
        <f>VLOOKUP(Table_Neonatal5[[#This Row],[BloodSugarLow]],Table_YesNo8[],2,FALSE)</f>
        <v>Non</v>
      </c>
      <c r="FM208" s="4" t="str">
        <f>VLOOKUP(Table_Neonatal5[[#This Row],[AdmittedFirst48]],Table_YesNo8[],2,FALSE)</f>
        <v>Non</v>
      </c>
      <c r="FN208" s="4" t="str">
        <f>VLOOKUP(Table_Neonatal5[[#This Row],[Remained2weeks]],Table_YesNo8[],2,FALSE)</f>
        <v>Non</v>
      </c>
      <c r="FO208" s="4" t="str">
        <f>VLOOKUP(Table_Neonatal5[[#This Row],[Antibiotics]],Table_YesNo8[],2,FALSE)</f>
        <v>Oui</v>
      </c>
      <c r="FP208" s="4" t="str">
        <f>VLOOKUP(Table_Neonatal5[[#This Row],[BilirubinMeas]],Table_YesNo8[],2,FALSE)</f>
        <v>Non</v>
      </c>
      <c r="FQ208" s="4" t="str">
        <f>VLOOKUP(Table_Neonatal5[[#This Row],[Phototherapy]],Table_YesNo8[],2,FALSE)</f>
        <v>Non</v>
      </c>
      <c r="FR208" s="3">
        <f>DATE(2000+Table_Neonatal5[[#This Row],[AdmitYear]],Table_Neonatal5[[#This Row],[AdmitMonth]],Table_Neonatal5[[#This Row],[AdmitDay]])</f>
        <v>42720</v>
      </c>
    </row>
    <row r="209" spans="1:174" x14ac:dyDescent="0.25">
      <c r="A209" t="s">
        <v>456</v>
      </c>
      <c r="B209" s="1">
        <v>0.43472222222222223</v>
      </c>
      <c r="C209" t="s">
        <v>185</v>
      </c>
      <c r="D209">
        <v>3</v>
      </c>
      <c r="E209">
        <v>2</v>
      </c>
      <c r="F209">
        <v>17</v>
      </c>
      <c r="H209">
        <v>15</v>
      </c>
      <c r="I209">
        <v>2</v>
      </c>
      <c r="J209">
        <v>17</v>
      </c>
      <c r="K209">
        <v>0</v>
      </c>
      <c r="L209">
        <v>1</v>
      </c>
      <c r="M209">
        <v>0</v>
      </c>
      <c r="N209">
        <v>2000</v>
      </c>
      <c r="O209">
        <v>0</v>
      </c>
      <c r="P209">
        <v>1</v>
      </c>
      <c r="R209">
        <v>0</v>
      </c>
      <c r="T209" s="2">
        <v>0.68055555555555558</v>
      </c>
      <c r="U209">
        <v>0</v>
      </c>
      <c r="V209">
        <v>12</v>
      </c>
      <c r="W209">
        <v>0</v>
      </c>
      <c r="X209">
        <v>3</v>
      </c>
      <c r="Y209">
        <v>0</v>
      </c>
      <c r="AA209">
        <v>12</v>
      </c>
      <c r="AB209">
        <v>0</v>
      </c>
      <c r="AC209" t="s">
        <v>434</v>
      </c>
      <c r="AD209">
        <v>22</v>
      </c>
      <c r="AE209">
        <v>2</v>
      </c>
      <c r="AF209">
        <v>17</v>
      </c>
      <c r="AG209">
        <v>0</v>
      </c>
      <c r="AH209">
        <v>19</v>
      </c>
      <c r="AI209">
        <v>0</v>
      </c>
      <c r="AJ209">
        <v>1</v>
      </c>
      <c r="AK209">
        <v>2650</v>
      </c>
      <c r="AL209">
        <v>0</v>
      </c>
      <c r="AM209">
        <v>17</v>
      </c>
      <c r="AN209" s="2">
        <v>0.68055555555555558</v>
      </c>
      <c r="AO209">
        <v>0</v>
      </c>
      <c r="AP209">
        <v>15</v>
      </c>
      <c r="AQ209">
        <v>2</v>
      </c>
      <c r="AR209">
        <v>17</v>
      </c>
      <c r="AS209">
        <v>0</v>
      </c>
      <c r="AT209">
        <v>0</v>
      </c>
      <c r="AU209" s="1"/>
      <c r="AV209">
        <v>0</v>
      </c>
      <c r="AX209">
        <v>0</v>
      </c>
      <c r="AZ209">
        <v>0</v>
      </c>
      <c r="BA209">
        <v>0</v>
      </c>
      <c r="BF209">
        <v>0</v>
      </c>
      <c r="BG209" s="2"/>
      <c r="BH209">
        <v>0</v>
      </c>
      <c r="BL209">
        <v>0</v>
      </c>
      <c r="BM209" s="1"/>
      <c r="BN209">
        <v>0</v>
      </c>
      <c r="BO209">
        <v>0</v>
      </c>
      <c r="BP209" s="3"/>
      <c r="BQ209">
        <v>0</v>
      </c>
      <c r="BR209" s="3"/>
      <c r="BS209">
        <v>0</v>
      </c>
      <c r="BT209">
        <v>0</v>
      </c>
      <c r="BU209">
        <v>0</v>
      </c>
      <c r="DZ209">
        <v>1</v>
      </c>
      <c r="EA209">
        <v>15</v>
      </c>
      <c r="EB209">
        <v>2</v>
      </c>
      <c r="EC209">
        <v>17</v>
      </c>
      <c r="ED209">
        <v>0</v>
      </c>
      <c r="EE209">
        <v>125</v>
      </c>
      <c r="EF209">
        <v>2</v>
      </c>
      <c r="EG209">
        <v>125</v>
      </c>
      <c r="EH209">
        <v>1</v>
      </c>
      <c r="EM209">
        <v>0</v>
      </c>
      <c r="ES209">
        <v>0</v>
      </c>
      <c r="ET209">
        <v>0</v>
      </c>
      <c r="EV209" t="s">
        <v>189</v>
      </c>
      <c r="EW209">
        <v>27</v>
      </c>
      <c r="EX209">
        <v>3</v>
      </c>
      <c r="EY209">
        <v>17</v>
      </c>
      <c r="EZ209" s="1">
        <v>0.43888888888888888</v>
      </c>
      <c r="FA209" t="str">
        <f>VLOOKUP(Table_Neonatal5[[#This Row],[Gender]],Table_Gender2[],2,FALSE)</f>
        <v>feminin</v>
      </c>
      <c r="FB209" t="e">
        <f>VLOOKUP(Table_Neonatal5[[#This Row],[PretermBy]],Table_PretermBy7[],2,FALSE)</f>
        <v>#N/A</v>
      </c>
      <c r="FC209" t="str">
        <f>VLOOKUP(Table_Neonatal5[[#This Row],[Diagnosis1]],Table_diagnosis[],2,FALSE)</f>
        <v>Infection neonatale / septicimie neonatale</v>
      </c>
      <c r="FD209" t="str">
        <f>VLOOKUP(Table_Neonatal5[[#This Row],[Diagnosis2]],Table_diagnosis[],2,FALSE)</f>
        <v>Autre diagnostic</v>
      </c>
      <c r="FE209" s="4" t="str">
        <f>VLOOKUP(Table_Neonatal5[[#This Row],[DischargeLoc]],Table_DischargeLoc1[],2,FALSE)</f>
        <v>Sortie/maternite</v>
      </c>
      <c r="FF209" s="4" t="str">
        <f>VLOOKUP(Table_Neonatal5[[#This Row],[AdmissionTempLow]],Table_YesNo8[],2,FALSE)</f>
        <v>Non</v>
      </c>
      <c r="FG209" s="4" t="str">
        <f>VLOOKUP(Table_Neonatal5[[#This Row],[BirthWeightLow]],Table_YesNo8[],2,FALSE)</f>
        <v>Non</v>
      </c>
      <c r="FH209" s="4" t="str">
        <f>VLOOKUP(Table_Neonatal5[[#This Row],[GestationalAgeLow]],Table_YesNo8[],2,FALSE)</f>
        <v>Non</v>
      </c>
      <c r="FI209" s="4" t="str">
        <f>VLOOKUP(Table_Neonatal5[[#This Row],[MethRx]],Table_YesNo8[],2,FALSE)</f>
        <v>Non</v>
      </c>
      <c r="FJ209" s="4" t="str">
        <f>VLOOKUP(Table_Neonatal5[[#This Row],[OxygenTherapy]],Table_YesNo8[],2,FALSE)</f>
        <v>Non</v>
      </c>
      <c r="FK209" s="4" t="e">
        <f>VLOOKUP(Table_Neonatal5[[#This Row],[OxygenMethod]],Table_OxygenMethod6[],2,FALSE)</f>
        <v>#N/A</v>
      </c>
      <c r="FL209" s="4" t="str">
        <f>VLOOKUP(Table_Neonatal5[[#This Row],[BloodSugarLow]],Table_YesNo8[],2,FALSE)</f>
        <v>Non</v>
      </c>
      <c r="FM209" s="4" t="str">
        <f>VLOOKUP(Table_Neonatal5[[#This Row],[AdmittedFirst48]],Table_YesNo8[],2,FALSE)</f>
        <v>Non</v>
      </c>
      <c r="FN209" s="4" t="str">
        <f>VLOOKUP(Table_Neonatal5[[#This Row],[Remained2weeks]],Table_YesNo8[],2,FALSE)</f>
        <v>Non</v>
      </c>
      <c r="FO209" s="4" t="str">
        <f>VLOOKUP(Table_Neonatal5[[#This Row],[Antibiotics]],Table_YesNo8[],2,FALSE)</f>
        <v>Oui</v>
      </c>
      <c r="FP209" s="4" t="str">
        <f>VLOOKUP(Table_Neonatal5[[#This Row],[BilirubinMeas]],Table_YesNo8[],2,FALSE)</f>
        <v>Non</v>
      </c>
      <c r="FQ209" s="4" t="str">
        <f>VLOOKUP(Table_Neonatal5[[#This Row],[Phototherapy]],Table_YesNo8[],2,FALSE)</f>
        <v>Non</v>
      </c>
      <c r="FR209" s="3">
        <f>DATE(2000+Table_Neonatal5[[#This Row],[AdmitYear]],Table_Neonatal5[[#This Row],[AdmitMonth]],Table_Neonatal5[[#This Row],[AdmitDay]])</f>
        <v>42781</v>
      </c>
    </row>
    <row r="210" spans="1:174" x14ac:dyDescent="0.25">
      <c r="A210" t="s">
        <v>457</v>
      </c>
      <c r="B210" s="1">
        <v>0.48888888888888887</v>
      </c>
      <c r="C210" t="s">
        <v>185</v>
      </c>
      <c r="D210">
        <v>6</v>
      </c>
      <c r="E210">
        <v>12</v>
      </c>
      <c r="F210">
        <v>16</v>
      </c>
      <c r="G210">
        <v>0</v>
      </c>
      <c r="H210">
        <v>19</v>
      </c>
      <c r="I210">
        <v>12</v>
      </c>
      <c r="J210">
        <v>16</v>
      </c>
      <c r="K210">
        <v>0</v>
      </c>
      <c r="L210">
        <v>0</v>
      </c>
      <c r="M210">
        <v>0</v>
      </c>
      <c r="N210">
        <v>2500</v>
      </c>
      <c r="O210">
        <v>0</v>
      </c>
      <c r="P210">
        <v>0</v>
      </c>
      <c r="R210">
        <v>0</v>
      </c>
      <c r="T210" s="2">
        <v>0.45833333333333331</v>
      </c>
      <c r="U210">
        <v>0</v>
      </c>
      <c r="V210">
        <v>18</v>
      </c>
      <c r="W210">
        <v>0</v>
      </c>
      <c r="X210">
        <v>12</v>
      </c>
      <c r="Y210">
        <v>0</v>
      </c>
      <c r="Z210" t="s">
        <v>458</v>
      </c>
      <c r="AB210">
        <v>1</v>
      </c>
      <c r="AD210">
        <v>20</v>
      </c>
      <c r="AE210">
        <v>12</v>
      </c>
      <c r="AF210">
        <v>16</v>
      </c>
      <c r="AG210">
        <v>0</v>
      </c>
      <c r="AH210">
        <v>13</v>
      </c>
      <c r="AI210">
        <v>0</v>
      </c>
      <c r="AJ210">
        <v>1</v>
      </c>
      <c r="AK210">
        <v>2700</v>
      </c>
      <c r="AL210">
        <v>0</v>
      </c>
      <c r="AM210">
        <v>17</v>
      </c>
      <c r="AN210" s="2">
        <v>0.45833333333333331</v>
      </c>
      <c r="AO210">
        <v>0</v>
      </c>
      <c r="AP210">
        <v>19</v>
      </c>
      <c r="AQ210">
        <v>12</v>
      </c>
      <c r="AR210">
        <v>16</v>
      </c>
      <c r="AS210">
        <v>0</v>
      </c>
      <c r="AT210">
        <v>0</v>
      </c>
      <c r="AU210" s="1"/>
      <c r="AV210">
        <v>0</v>
      </c>
      <c r="AX210">
        <v>0</v>
      </c>
      <c r="AZ210">
        <v>0</v>
      </c>
      <c r="BA210">
        <v>0</v>
      </c>
      <c r="BF210">
        <v>0</v>
      </c>
      <c r="BG210" s="2"/>
      <c r="BH210">
        <v>0</v>
      </c>
      <c r="BL210">
        <v>0</v>
      </c>
      <c r="BM210" s="1"/>
      <c r="BN210">
        <v>0</v>
      </c>
      <c r="BP210" s="3"/>
      <c r="BQ210">
        <v>0</v>
      </c>
      <c r="BR210" s="3"/>
      <c r="BS210">
        <v>0</v>
      </c>
      <c r="BT210">
        <v>0</v>
      </c>
      <c r="BU210">
        <v>0</v>
      </c>
      <c r="DZ210">
        <v>0</v>
      </c>
      <c r="ED210">
        <v>0</v>
      </c>
      <c r="EM210">
        <v>0</v>
      </c>
      <c r="ES210">
        <v>0</v>
      </c>
      <c r="ET210">
        <v>0</v>
      </c>
      <c r="EV210" t="s">
        <v>189</v>
      </c>
      <c r="EW210">
        <v>11</v>
      </c>
      <c r="EX210">
        <v>1</v>
      </c>
      <c r="EY210">
        <v>17</v>
      </c>
      <c r="EZ210" s="1">
        <v>0.49305555555555558</v>
      </c>
      <c r="FA210" t="str">
        <f>VLOOKUP(Table_Neonatal5[[#This Row],[Gender]],Table_Gender2[],2,FALSE)</f>
        <v>masculin</v>
      </c>
      <c r="FB210" t="e">
        <f>VLOOKUP(Table_Neonatal5[[#This Row],[PretermBy]],Table_PretermBy7[],2,FALSE)</f>
        <v>#N/A</v>
      </c>
      <c r="FC210" t="str">
        <f>VLOOKUP(Table_Neonatal5[[#This Row],[Diagnosis1]],Table_diagnosis[],2,FALSE)</f>
        <v>Autre diagnostic</v>
      </c>
      <c r="FD210" t="e">
        <f>VLOOKUP(Table_Neonatal5[[#This Row],[Diagnosis2]],Table_diagnosis[],2,FALSE)</f>
        <v>#N/A</v>
      </c>
      <c r="FE210" s="4" t="str">
        <f>VLOOKUP(Table_Neonatal5[[#This Row],[DischargeLoc]],Table_DischargeLoc1[],2,FALSE)</f>
        <v>Sortie/maternite</v>
      </c>
      <c r="FF210" s="4" t="str">
        <f>VLOOKUP(Table_Neonatal5[[#This Row],[AdmissionTempLow]],Table_YesNo8[],2,FALSE)</f>
        <v>Non</v>
      </c>
      <c r="FG210" s="4" t="str">
        <f>VLOOKUP(Table_Neonatal5[[#This Row],[BirthWeightLow]],Table_YesNo8[],2,FALSE)</f>
        <v>Non</v>
      </c>
      <c r="FH210" s="4" t="str">
        <f>VLOOKUP(Table_Neonatal5[[#This Row],[GestationalAgeLow]],Table_YesNo8[],2,FALSE)</f>
        <v>Non</v>
      </c>
      <c r="FI210" s="4" t="str">
        <f>VLOOKUP(Table_Neonatal5[[#This Row],[MethRx]],Table_YesNo8[],2,FALSE)</f>
        <v>Non</v>
      </c>
      <c r="FJ210" s="4" t="str">
        <f>VLOOKUP(Table_Neonatal5[[#This Row],[OxygenTherapy]],Table_YesNo8[],2,FALSE)</f>
        <v>Non</v>
      </c>
      <c r="FK210" s="4" t="e">
        <f>VLOOKUP(Table_Neonatal5[[#This Row],[OxygenMethod]],Table_OxygenMethod6[],2,FALSE)</f>
        <v>#N/A</v>
      </c>
      <c r="FL210" s="4" t="str">
        <f>VLOOKUP(Table_Neonatal5[[#This Row],[BloodSugarLow]],Table_YesNo8[],2,FALSE)</f>
        <v>Non</v>
      </c>
      <c r="FM210" s="4" t="str">
        <f>VLOOKUP(Table_Neonatal5[[#This Row],[AdmittedFirst48]],Table_YesNo8[],2,FALSE)</f>
        <v>Non</v>
      </c>
      <c r="FN210" s="4" t="str">
        <f>VLOOKUP(Table_Neonatal5[[#This Row],[Remained2weeks]],Table_YesNo8[],2,FALSE)</f>
        <v>Non</v>
      </c>
      <c r="FO210" s="4" t="str">
        <f>VLOOKUP(Table_Neonatal5[[#This Row],[Antibiotics]],Table_YesNo8[],2,FALSE)</f>
        <v>Non</v>
      </c>
      <c r="FP210" s="4" t="str">
        <f>VLOOKUP(Table_Neonatal5[[#This Row],[BilirubinMeas]],Table_YesNo8[],2,FALSE)</f>
        <v>Non</v>
      </c>
      <c r="FQ210" s="4" t="str">
        <f>VLOOKUP(Table_Neonatal5[[#This Row],[Phototherapy]],Table_YesNo8[],2,FALSE)</f>
        <v>Non</v>
      </c>
      <c r="FR210" s="3">
        <f>DATE(2000+Table_Neonatal5[[#This Row],[AdmitYear]],Table_Neonatal5[[#This Row],[AdmitMonth]],Table_Neonatal5[[#This Row],[AdmitDay]])</f>
        <v>42723</v>
      </c>
    </row>
    <row r="211" spans="1:174" x14ac:dyDescent="0.25">
      <c r="A211" t="s">
        <v>459</v>
      </c>
      <c r="B211" s="1">
        <v>0.44166666666666665</v>
      </c>
      <c r="C211" t="s">
        <v>185</v>
      </c>
      <c r="D211">
        <v>27</v>
      </c>
      <c r="E211">
        <v>12</v>
      </c>
      <c r="F211">
        <v>16</v>
      </c>
      <c r="G211">
        <v>0</v>
      </c>
      <c r="H211">
        <v>4</v>
      </c>
      <c r="I211">
        <v>1</v>
      </c>
      <c r="J211">
        <v>17</v>
      </c>
      <c r="K211">
        <v>0</v>
      </c>
      <c r="L211">
        <v>1</v>
      </c>
      <c r="M211">
        <v>0</v>
      </c>
      <c r="N211">
        <v>3800</v>
      </c>
      <c r="O211">
        <v>0</v>
      </c>
      <c r="P211">
        <v>0</v>
      </c>
      <c r="R211">
        <v>0</v>
      </c>
      <c r="T211" s="2">
        <v>0.97916666666666663</v>
      </c>
      <c r="U211">
        <v>0</v>
      </c>
      <c r="V211">
        <v>8</v>
      </c>
      <c r="W211">
        <v>0</v>
      </c>
      <c r="X211">
        <v>3</v>
      </c>
      <c r="Y211">
        <v>0</v>
      </c>
      <c r="AA211">
        <v>12</v>
      </c>
      <c r="AB211">
        <v>0</v>
      </c>
      <c r="AC211" t="s">
        <v>434</v>
      </c>
      <c r="AD211">
        <v>11</v>
      </c>
      <c r="AE211">
        <v>1</v>
      </c>
      <c r="AF211">
        <v>17</v>
      </c>
      <c r="AG211">
        <v>0</v>
      </c>
      <c r="AH211">
        <v>15</v>
      </c>
      <c r="AI211">
        <v>0</v>
      </c>
      <c r="AJ211">
        <v>1</v>
      </c>
      <c r="AK211">
        <v>3800</v>
      </c>
      <c r="AL211">
        <v>0</v>
      </c>
      <c r="AM211">
        <v>18</v>
      </c>
      <c r="AN211" s="2">
        <v>0.97916666666666663</v>
      </c>
      <c r="AO211">
        <v>0</v>
      </c>
      <c r="AP211">
        <v>4</v>
      </c>
      <c r="AQ211">
        <v>1</v>
      </c>
      <c r="AR211">
        <v>17</v>
      </c>
      <c r="AS211">
        <v>0</v>
      </c>
      <c r="AT211">
        <v>0</v>
      </c>
      <c r="AU211" s="1"/>
      <c r="AV211">
        <v>0</v>
      </c>
      <c r="AX211">
        <v>0</v>
      </c>
      <c r="AZ211">
        <v>0</v>
      </c>
      <c r="BA211">
        <v>0</v>
      </c>
      <c r="BF211">
        <v>0</v>
      </c>
      <c r="BG211" s="2"/>
      <c r="BH211">
        <v>0</v>
      </c>
      <c r="BL211">
        <v>0</v>
      </c>
      <c r="BM211" s="1"/>
      <c r="BN211">
        <v>0</v>
      </c>
      <c r="BO211">
        <v>0</v>
      </c>
      <c r="BP211" s="3"/>
      <c r="BQ211">
        <v>0</v>
      </c>
      <c r="BR211" s="3"/>
      <c r="BS211">
        <v>0</v>
      </c>
      <c r="BT211">
        <v>1</v>
      </c>
      <c r="BU211">
        <v>0</v>
      </c>
      <c r="DZ211">
        <v>0</v>
      </c>
      <c r="ED211">
        <v>0</v>
      </c>
      <c r="EM211">
        <v>0</v>
      </c>
      <c r="ES211">
        <v>0</v>
      </c>
      <c r="ET211">
        <v>0</v>
      </c>
      <c r="EV211" t="s">
        <v>189</v>
      </c>
      <c r="EW211">
        <v>2</v>
      </c>
      <c r="EX211">
        <v>2</v>
      </c>
      <c r="EY211">
        <v>17</v>
      </c>
      <c r="EZ211" s="1">
        <v>0.44583333333333336</v>
      </c>
      <c r="FA211" t="str">
        <f>VLOOKUP(Table_Neonatal5[[#This Row],[Gender]],Table_Gender2[],2,FALSE)</f>
        <v>feminin</v>
      </c>
      <c r="FB211" t="e">
        <f>VLOOKUP(Table_Neonatal5[[#This Row],[PretermBy]],Table_PretermBy7[],2,FALSE)</f>
        <v>#N/A</v>
      </c>
      <c r="FC211" t="str">
        <f>VLOOKUP(Table_Neonatal5[[#This Row],[Diagnosis1]],Table_diagnosis[],2,FALSE)</f>
        <v>Infection neonatale / septicimie neonatale</v>
      </c>
      <c r="FD211" t="str">
        <f>VLOOKUP(Table_Neonatal5[[#This Row],[Diagnosis2]],Table_diagnosis[],2,FALSE)</f>
        <v>Autre diagnostic</v>
      </c>
      <c r="FE211" s="4" t="str">
        <f>VLOOKUP(Table_Neonatal5[[#This Row],[DischargeLoc]],Table_DischargeLoc1[],2,FALSE)</f>
        <v>Sortie/maternite</v>
      </c>
      <c r="FF211" s="4" t="str">
        <f>VLOOKUP(Table_Neonatal5[[#This Row],[AdmissionTempLow]],Table_YesNo8[],2,FALSE)</f>
        <v>Non</v>
      </c>
      <c r="FG211" s="4" t="str">
        <f>VLOOKUP(Table_Neonatal5[[#This Row],[BirthWeightLow]],Table_YesNo8[],2,FALSE)</f>
        <v>Non</v>
      </c>
      <c r="FH211" s="4" t="str">
        <f>VLOOKUP(Table_Neonatal5[[#This Row],[GestationalAgeLow]],Table_YesNo8[],2,FALSE)</f>
        <v>Non</v>
      </c>
      <c r="FI211" s="4" t="str">
        <f>VLOOKUP(Table_Neonatal5[[#This Row],[MethRx]],Table_YesNo8[],2,FALSE)</f>
        <v>Non</v>
      </c>
      <c r="FJ211" s="4" t="str">
        <f>VLOOKUP(Table_Neonatal5[[#This Row],[OxygenTherapy]],Table_YesNo8[],2,FALSE)</f>
        <v>Non</v>
      </c>
      <c r="FK211" s="4" t="e">
        <f>VLOOKUP(Table_Neonatal5[[#This Row],[OxygenMethod]],Table_OxygenMethod6[],2,FALSE)</f>
        <v>#N/A</v>
      </c>
      <c r="FL211" s="4" t="str">
        <f>VLOOKUP(Table_Neonatal5[[#This Row],[BloodSugarLow]],Table_YesNo8[],2,FALSE)</f>
        <v>Non</v>
      </c>
      <c r="FM211" s="4" t="str">
        <f>VLOOKUP(Table_Neonatal5[[#This Row],[AdmittedFirst48]],Table_YesNo8[],2,FALSE)</f>
        <v>Oui</v>
      </c>
      <c r="FN211" s="4" t="str">
        <f>VLOOKUP(Table_Neonatal5[[#This Row],[Remained2weeks]],Table_YesNo8[],2,FALSE)</f>
        <v>Non</v>
      </c>
      <c r="FO211" s="4" t="str">
        <f>VLOOKUP(Table_Neonatal5[[#This Row],[Antibiotics]],Table_YesNo8[],2,FALSE)</f>
        <v>Non</v>
      </c>
      <c r="FP211" s="4" t="str">
        <f>VLOOKUP(Table_Neonatal5[[#This Row],[BilirubinMeas]],Table_YesNo8[],2,FALSE)</f>
        <v>Non</v>
      </c>
      <c r="FQ211" s="4" t="str">
        <f>VLOOKUP(Table_Neonatal5[[#This Row],[Phototherapy]],Table_YesNo8[],2,FALSE)</f>
        <v>Non</v>
      </c>
      <c r="FR211" s="3">
        <f>DATE(2000+Table_Neonatal5[[#This Row],[AdmitYear]],Table_Neonatal5[[#This Row],[AdmitMonth]],Table_Neonatal5[[#This Row],[AdmitDay]])</f>
        <v>42739</v>
      </c>
    </row>
    <row r="212" spans="1:174" x14ac:dyDescent="0.25">
      <c r="A212" t="s">
        <v>460</v>
      </c>
      <c r="B212" s="1">
        <v>0.3888888888888889</v>
      </c>
      <c r="C212" t="s">
        <v>185</v>
      </c>
      <c r="D212">
        <v>5</v>
      </c>
      <c r="E212">
        <v>2</v>
      </c>
      <c r="F212">
        <v>17</v>
      </c>
      <c r="G212">
        <v>0</v>
      </c>
      <c r="H212">
        <v>5</v>
      </c>
      <c r="I212">
        <v>2</v>
      </c>
      <c r="J212">
        <v>17</v>
      </c>
      <c r="K212">
        <v>0</v>
      </c>
      <c r="L212">
        <v>0</v>
      </c>
      <c r="M212">
        <v>0</v>
      </c>
      <c r="N212">
        <v>1900</v>
      </c>
      <c r="O212">
        <v>0</v>
      </c>
      <c r="P212">
        <v>1</v>
      </c>
      <c r="R212">
        <v>0</v>
      </c>
      <c r="S212">
        <v>1</v>
      </c>
      <c r="T212" s="2">
        <v>0.22916666666666666</v>
      </c>
      <c r="U212">
        <v>0</v>
      </c>
      <c r="V212">
        <v>0</v>
      </c>
      <c r="W212">
        <v>0</v>
      </c>
      <c r="X212">
        <v>2</v>
      </c>
      <c r="Y212">
        <v>0</v>
      </c>
      <c r="AA212">
        <v>1</v>
      </c>
      <c r="AB212">
        <v>0</v>
      </c>
      <c r="AD212">
        <v>6</v>
      </c>
      <c r="AE212">
        <v>2</v>
      </c>
      <c r="AF212">
        <v>17</v>
      </c>
      <c r="AG212">
        <v>0</v>
      </c>
      <c r="AH212">
        <v>1</v>
      </c>
      <c r="AI212">
        <v>0</v>
      </c>
      <c r="AJ212">
        <v>4</v>
      </c>
      <c r="AK212">
        <v>1900</v>
      </c>
      <c r="AL212">
        <v>0</v>
      </c>
      <c r="AM212">
        <v>10</v>
      </c>
      <c r="AN212" s="2">
        <v>0.22916666666666666</v>
      </c>
      <c r="AO212">
        <v>0</v>
      </c>
      <c r="AP212">
        <v>5</v>
      </c>
      <c r="AQ212">
        <v>2</v>
      </c>
      <c r="AR212">
        <v>17</v>
      </c>
      <c r="AS212">
        <v>0</v>
      </c>
      <c r="AT212">
        <v>0</v>
      </c>
      <c r="AU212" s="1"/>
      <c r="AV212">
        <v>0</v>
      </c>
      <c r="AX212">
        <v>0</v>
      </c>
      <c r="AZ212">
        <v>1</v>
      </c>
      <c r="BA212">
        <v>1</v>
      </c>
      <c r="BC212">
        <v>5</v>
      </c>
      <c r="BD212">
        <v>2</v>
      </c>
      <c r="BE212">
        <v>17</v>
      </c>
      <c r="BF212">
        <v>0</v>
      </c>
      <c r="BG212" s="2">
        <v>0.375</v>
      </c>
      <c r="BH212">
        <v>0</v>
      </c>
      <c r="BI212">
        <v>5</v>
      </c>
      <c r="BJ212">
        <v>2</v>
      </c>
      <c r="BK212">
        <v>17</v>
      </c>
      <c r="BL212">
        <v>0</v>
      </c>
      <c r="BM212" s="1">
        <v>0.95833333333333337</v>
      </c>
      <c r="BN212">
        <v>0</v>
      </c>
      <c r="BO212">
        <v>0</v>
      </c>
      <c r="BP212" s="3"/>
      <c r="BQ212">
        <v>0</v>
      </c>
      <c r="BR212" s="3"/>
      <c r="BS212">
        <v>0</v>
      </c>
      <c r="BT212">
        <v>1</v>
      </c>
      <c r="BU212">
        <v>0</v>
      </c>
      <c r="DZ212">
        <v>1</v>
      </c>
      <c r="EA212">
        <v>5</v>
      </c>
      <c r="EB212">
        <v>2</v>
      </c>
      <c r="EC212">
        <v>17</v>
      </c>
      <c r="ED212">
        <v>0</v>
      </c>
      <c r="EE212">
        <v>87.5</v>
      </c>
      <c r="EF212">
        <v>2</v>
      </c>
      <c r="EG212">
        <v>5.25</v>
      </c>
      <c r="EH212">
        <v>1</v>
      </c>
      <c r="EM212">
        <v>0</v>
      </c>
      <c r="ES212">
        <v>0</v>
      </c>
      <c r="ET212">
        <v>0</v>
      </c>
      <c r="EV212" t="s">
        <v>186</v>
      </c>
      <c r="EW212">
        <v>10</v>
      </c>
      <c r="EX212">
        <v>3</v>
      </c>
      <c r="EY212">
        <v>17</v>
      </c>
      <c r="EZ212" s="1">
        <v>0.3888888888888889</v>
      </c>
      <c r="FA212" t="str">
        <f>VLOOKUP(Table_Neonatal5[[#This Row],[Gender]],Table_Gender2[],2,FALSE)</f>
        <v>masculin</v>
      </c>
      <c r="FB212" t="str">
        <f>VLOOKUP(Table_Neonatal5[[#This Row],[PretermBy]],Table_PretermBy7[],2,FALSE)</f>
        <v>DDR</v>
      </c>
      <c r="FC212" t="str">
        <f>VLOOKUP(Table_Neonatal5[[#This Row],[Diagnosis1]],Table_diagnosis[],2,FALSE)</f>
        <v>Bas poids de naissance</v>
      </c>
      <c r="FD212" t="str">
        <f>VLOOKUP(Table_Neonatal5[[#This Row],[Diagnosis2]],Table_diagnosis[],2,FALSE)</f>
        <v>Prematurite</v>
      </c>
      <c r="FE212" s="4" t="str">
        <f>VLOOKUP(Table_Neonatal5[[#This Row],[DischargeLoc]],Table_DischargeLoc1[],2,FALSE)</f>
        <v>decede</v>
      </c>
      <c r="FF212" s="4" t="str">
        <f>VLOOKUP(Table_Neonatal5[[#This Row],[AdmissionTempLow]],Table_YesNo8[],2,FALSE)</f>
        <v>Non</v>
      </c>
      <c r="FG212" s="4" t="str">
        <f>VLOOKUP(Table_Neonatal5[[#This Row],[BirthWeightLow]],Table_YesNo8[],2,FALSE)</f>
        <v>Non</v>
      </c>
      <c r="FH212" s="4" t="str">
        <f>VLOOKUP(Table_Neonatal5[[#This Row],[GestationalAgeLow]],Table_YesNo8[],2,FALSE)</f>
        <v>Non</v>
      </c>
      <c r="FI212" s="4" t="str">
        <f>VLOOKUP(Table_Neonatal5[[#This Row],[MethRx]],Table_YesNo8[],2,FALSE)</f>
        <v>Oui</v>
      </c>
      <c r="FJ212" s="4" t="str">
        <f>VLOOKUP(Table_Neonatal5[[#This Row],[OxygenTherapy]],Table_YesNo8[],2,FALSE)</f>
        <v>Oui</v>
      </c>
      <c r="FK212" s="4" t="e">
        <f>VLOOKUP(Table_Neonatal5[[#This Row],[OxygenMethod]],Table_OxygenMethod6[],2,FALSE)</f>
        <v>#N/A</v>
      </c>
      <c r="FL212" s="4" t="str">
        <f>VLOOKUP(Table_Neonatal5[[#This Row],[BloodSugarLow]],Table_YesNo8[],2,FALSE)</f>
        <v>Non</v>
      </c>
      <c r="FM212" s="4" t="str">
        <f>VLOOKUP(Table_Neonatal5[[#This Row],[AdmittedFirst48]],Table_YesNo8[],2,FALSE)</f>
        <v>Oui</v>
      </c>
      <c r="FN212" s="4" t="str">
        <f>VLOOKUP(Table_Neonatal5[[#This Row],[Remained2weeks]],Table_YesNo8[],2,FALSE)</f>
        <v>Non</v>
      </c>
      <c r="FO212" s="4" t="str">
        <f>VLOOKUP(Table_Neonatal5[[#This Row],[Antibiotics]],Table_YesNo8[],2,FALSE)</f>
        <v>Oui</v>
      </c>
      <c r="FP212" s="4" t="str">
        <f>VLOOKUP(Table_Neonatal5[[#This Row],[BilirubinMeas]],Table_YesNo8[],2,FALSE)</f>
        <v>Non</v>
      </c>
      <c r="FQ212" s="4" t="str">
        <f>VLOOKUP(Table_Neonatal5[[#This Row],[Phototherapy]],Table_YesNo8[],2,FALSE)</f>
        <v>Non</v>
      </c>
      <c r="FR212" s="3">
        <f>DATE(2000+Table_Neonatal5[[#This Row],[AdmitYear]],Table_Neonatal5[[#This Row],[AdmitMonth]],Table_Neonatal5[[#This Row],[AdmitDay]])</f>
        <v>42771</v>
      </c>
    </row>
    <row r="213" spans="1:174" x14ac:dyDescent="0.25">
      <c r="A213" t="s">
        <v>461</v>
      </c>
      <c r="B213" s="1">
        <v>0.54166666666666663</v>
      </c>
      <c r="C213" t="s">
        <v>185</v>
      </c>
      <c r="D213">
        <v>21</v>
      </c>
      <c r="E213">
        <v>2</v>
      </c>
      <c r="F213">
        <v>17</v>
      </c>
      <c r="G213">
        <v>0</v>
      </c>
      <c r="H213">
        <v>21</v>
      </c>
      <c r="I213">
        <v>2</v>
      </c>
      <c r="J213">
        <v>17</v>
      </c>
      <c r="K213">
        <v>0</v>
      </c>
      <c r="L213">
        <v>1</v>
      </c>
      <c r="M213">
        <v>0</v>
      </c>
      <c r="N213">
        <v>1350</v>
      </c>
      <c r="O213">
        <v>0</v>
      </c>
      <c r="P213">
        <v>1</v>
      </c>
      <c r="Q213">
        <v>32</v>
      </c>
      <c r="R213">
        <v>0</v>
      </c>
      <c r="T213" s="2">
        <v>0.44374999999999998</v>
      </c>
      <c r="U213">
        <v>0</v>
      </c>
      <c r="V213">
        <v>0</v>
      </c>
      <c r="W213">
        <v>0</v>
      </c>
      <c r="X213">
        <v>2</v>
      </c>
      <c r="Y213">
        <v>0</v>
      </c>
      <c r="Z213" t="s">
        <v>235</v>
      </c>
      <c r="AA213">
        <v>1</v>
      </c>
      <c r="AB213">
        <v>0</v>
      </c>
      <c r="AD213">
        <v>21</v>
      </c>
      <c r="AE213">
        <v>3</v>
      </c>
      <c r="AF213">
        <v>17</v>
      </c>
      <c r="AG213">
        <v>0</v>
      </c>
      <c r="AH213">
        <v>27</v>
      </c>
      <c r="AI213">
        <v>0</v>
      </c>
      <c r="AJ213">
        <v>1</v>
      </c>
      <c r="AK213">
        <v>1950</v>
      </c>
      <c r="AL213">
        <v>0</v>
      </c>
      <c r="AM213">
        <v>17</v>
      </c>
      <c r="AN213" s="2">
        <v>0.44374999999999998</v>
      </c>
      <c r="AO213">
        <v>0</v>
      </c>
      <c r="AP213">
        <v>21</v>
      </c>
      <c r="AQ213">
        <v>2</v>
      </c>
      <c r="AR213">
        <v>17</v>
      </c>
      <c r="AS213">
        <v>0</v>
      </c>
      <c r="AT213">
        <v>0</v>
      </c>
      <c r="AU213" s="1"/>
      <c r="AV213">
        <v>0</v>
      </c>
      <c r="AX213">
        <v>0</v>
      </c>
      <c r="AZ213">
        <v>1</v>
      </c>
      <c r="BA213">
        <v>1</v>
      </c>
      <c r="BB213">
        <v>2</v>
      </c>
      <c r="BC213">
        <v>21</v>
      </c>
      <c r="BD213">
        <v>2</v>
      </c>
      <c r="BE213">
        <v>17</v>
      </c>
      <c r="BF213">
        <v>0</v>
      </c>
      <c r="BG213" s="2">
        <v>0.5</v>
      </c>
      <c r="BH213">
        <v>0</v>
      </c>
      <c r="BI213">
        <v>22</v>
      </c>
      <c r="BJ213">
        <v>2</v>
      </c>
      <c r="BK213">
        <v>17</v>
      </c>
      <c r="BL213">
        <v>0</v>
      </c>
      <c r="BM213" s="1">
        <v>0.25</v>
      </c>
      <c r="BN213">
        <v>0</v>
      </c>
      <c r="BO213">
        <v>0</v>
      </c>
      <c r="BP213" s="3"/>
      <c r="BQ213">
        <v>0</v>
      </c>
      <c r="BR213" s="3"/>
      <c r="BS213">
        <v>0</v>
      </c>
      <c r="BT213">
        <v>1</v>
      </c>
      <c r="BU213">
        <v>1</v>
      </c>
      <c r="BV213">
        <v>21</v>
      </c>
      <c r="BW213">
        <v>2</v>
      </c>
      <c r="BX213">
        <v>17</v>
      </c>
      <c r="BY213">
        <v>1350</v>
      </c>
      <c r="BZ213">
        <v>22</v>
      </c>
      <c r="CA213">
        <v>2</v>
      </c>
      <c r="CB213">
        <v>17</v>
      </c>
      <c r="CC213">
        <v>1600</v>
      </c>
      <c r="CD213">
        <v>23</v>
      </c>
      <c r="CE213">
        <v>2</v>
      </c>
      <c r="CF213">
        <v>17</v>
      </c>
      <c r="CG213">
        <v>1450</v>
      </c>
      <c r="CH213">
        <v>24</v>
      </c>
      <c r="CI213">
        <v>2</v>
      </c>
      <c r="CJ213">
        <v>17</v>
      </c>
      <c r="CK213">
        <v>1450</v>
      </c>
      <c r="CL213">
        <v>25</v>
      </c>
      <c r="CM213">
        <v>2</v>
      </c>
      <c r="CN213">
        <v>17</v>
      </c>
      <c r="CO213">
        <v>1400</v>
      </c>
      <c r="CP213">
        <v>26</v>
      </c>
      <c r="CQ213">
        <v>2</v>
      </c>
      <c r="CR213">
        <v>17</v>
      </c>
      <c r="CS213">
        <v>1350</v>
      </c>
      <c r="CT213">
        <v>27</v>
      </c>
      <c r="CU213">
        <v>2</v>
      </c>
      <c r="CW213">
        <v>1400</v>
      </c>
      <c r="CX213">
        <v>28</v>
      </c>
      <c r="CY213">
        <v>2</v>
      </c>
      <c r="CZ213">
        <v>17</v>
      </c>
      <c r="DA213">
        <v>1400</v>
      </c>
      <c r="DB213">
        <v>1</v>
      </c>
      <c r="DC213">
        <v>3</v>
      </c>
      <c r="DD213">
        <v>17</v>
      </c>
      <c r="DE213">
        <v>1400</v>
      </c>
      <c r="DF213">
        <v>2</v>
      </c>
      <c r="DG213">
        <v>3</v>
      </c>
      <c r="DH213">
        <v>17</v>
      </c>
      <c r="DI213">
        <v>1450</v>
      </c>
      <c r="DJ213">
        <v>3</v>
      </c>
      <c r="DK213">
        <v>3</v>
      </c>
      <c r="DL213">
        <v>17</v>
      </c>
      <c r="DM213">
        <v>1500</v>
      </c>
      <c r="DN213">
        <v>4</v>
      </c>
      <c r="DO213">
        <v>3</v>
      </c>
      <c r="DP213">
        <v>17</v>
      </c>
      <c r="DQ213">
        <v>1400</v>
      </c>
      <c r="DR213">
        <v>5</v>
      </c>
      <c r="DS213">
        <v>3</v>
      </c>
      <c r="DT213">
        <v>17</v>
      </c>
      <c r="DU213">
        <v>1450</v>
      </c>
      <c r="DZ213">
        <v>1</v>
      </c>
      <c r="EA213">
        <v>21</v>
      </c>
      <c r="EB213">
        <v>2</v>
      </c>
      <c r="EC213">
        <v>17</v>
      </c>
      <c r="ED213">
        <v>0</v>
      </c>
      <c r="EE213">
        <v>80</v>
      </c>
      <c r="EF213">
        <v>2</v>
      </c>
      <c r="EG213">
        <v>4.8</v>
      </c>
      <c r="EH213">
        <v>1</v>
      </c>
      <c r="EM213">
        <v>0</v>
      </c>
      <c r="ES213">
        <v>0</v>
      </c>
      <c r="ET213">
        <v>0</v>
      </c>
      <c r="EV213" t="s">
        <v>189</v>
      </c>
      <c r="EW213">
        <v>4</v>
      </c>
      <c r="EX213">
        <v>4</v>
      </c>
      <c r="EY213">
        <v>17</v>
      </c>
      <c r="EZ213" s="1">
        <v>0.54652777777777772</v>
      </c>
      <c r="FA213" t="str">
        <f>VLOOKUP(Table_Neonatal5[[#This Row],[Gender]],Table_Gender2[],2,FALSE)</f>
        <v>feminin</v>
      </c>
      <c r="FB213" t="e">
        <f>VLOOKUP(Table_Neonatal5[[#This Row],[PretermBy]],Table_PretermBy7[],2,FALSE)</f>
        <v>#N/A</v>
      </c>
      <c r="FC213" t="str">
        <f>VLOOKUP(Table_Neonatal5[[#This Row],[Diagnosis1]],Table_diagnosis[],2,FALSE)</f>
        <v>Bas poids de naissance</v>
      </c>
      <c r="FD213" t="str">
        <f>VLOOKUP(Table_Neonatal5[[#This Row],[Diagnosis2]],Table_diagnosis[],2,FALSE)</f>
        <v>Prematurite</v>
      </c>
      <c r="FE213" s="4" t="str">
        <f>VLOOKUP(Table_Neonatal5[[#This Row],[DischargeLoc]],Table_DischargeLoc1[],2,FALSE)</f>
        <v>Sortie/maternite</v>
      </c>
      <c r="FF213" s="4" t="str">
        <f>VLOOKUP(Table_Neonatal5[[#This Row],[AdmissionTempLow]],Table_YesNo8[],2,FALSE)</f>
        <v>Non</v>
      </c>
      <c r="FG213" s="4" t="str">
        <f>VLOOKUP(Table_Neonatal5[[#This Row],[BirthWeightLow]],Table_YesNo8[],2,FALSE)</f>
        <v>Non</v>
      </c>
      <c r="FH213" s="4" t="str">
        <f>VLOOKUP(Table_Neonatal5[[#This Row],[GestationalAgeLow]],Table_YesNo8[],2,FALSE)</f>
        <v>Non</v>
      </c>
      <c r="FI213" s="4" t="str">
        <f>VLOOKUP(Table_Neonatal5[[#This Row],[MethRx]],Table_YesNo8[],2,FALSE)</f>
        <v>Oui</v>
      </c>
      <c r="FJ213" s="4" t="str">
        <f>VLOOKUP(Table_Neonatal5[[#This Row],[OxygenTherapy]],Table_YesNo8[],2,FALSE)</f>
        <v>Oui</v>
      </c>
      <c r="FK213" s="4" t="str">
        <f>VLOOKUP(Table_Neonatal5[[#This Row],[OxygenMethod]],Table_OxygenMethod6[],2,FALSE)</f>
        <v>CPAP</v>
      </c>
      <c r="FL213" s="4" t="str">
        <f>VLOOKUP(Table_Neonatal5[[#This Row],[BloodSugarLow]],Table_YesNo8[],2,FALSE)</f>
        <v>Non</v>
      </c>
      <c r="FM213" s="4" t="str">
        <f>VLOOKUP(Table_Neonatal5[[#This Row],[AdmittedFirst48]],Table_YesNo8[],2,FALSE)</f>
        <v>Oui</v>
      </c>
      <c r="FN213" s="4" t="str">
        <f>VLOOKUP(Table_Neonatal5[[#This Row],[Remained2weeks]],Table_YesNo8[],2,FALSE)</f>
        <v>Oui</v>
      </c>
      <c r="FO213" s="4" t="str">
        <f>VLOOKUP(Table_Neonatal5[[#This Row],[Antibiotics]],Table_YesNo8[],2,FALSE)</f>
        <v>Oui</v>
      </c>
      <c r="FP213" s="4" t="str">
        <f>VLOOKUP(Table_Neonatal5[[#This Row],[BilirubinMeas]],Table_YesNo8[],2,FALSE)</f>
        <v>Non</v>
      </c>
      <c r="FQ213" s="4" t="str">
        <f>VLOOKUP(Table_Neonatal5[[#This Row],[Phototherapy]],Table_YesNo8[],2,FALSE)</f>
        <v>Non</v>
      </c>
      <c r="FR213" s="3">
        <f>DATE(2000+Table_Neonatal5[[#This Row],[AdmitYear]],Table_Neonatal5[[#This Row],[AdmitMonth]],Table_Neonatal5[[#This Row],[AdmitDay]])</f>
        <v>42787</v>
      </c>
    </row>
    <row r="214" spans="1:174" x14ac:dyDescent="0.25">
      <c r="A214" t="s">
        <v>462</v>
      </c>
      <c r="B214" s="1">
        <v>0.61458333333333337</v>
      </c>
      <c r="C214" t="s">
        <v>185</v>
      </c>
      <c r="D214">
        <v>18</v>
      </c>
      <c r="E214">
        <v>10</v>
      </c>
      <c r="F214">
        <v>16</v>
      </c>
      <c r="G214">
        <v>0</v>
      </c>
      <c r="H214">
        <v>18</v>
      </c>
      <c r="I214">
        <v>10</v>
      </c>
      <c r="J214">
        <v>16</v>
      </c>
      <c r="K214">
        <v>0</v>
      </c>
      <c r="L214">
        <v>1</v>
      </c>
      <c r="M214">
        <v>0</v>
      </c>
      <c r="N214">
        <v>3400</v>
      </c>
      <c r="O214">
        <v>0</v>
      </c>
      <c r="P214">
        <v>0</v>
      </c>
      <c r="R214">
        <v>0</v>
      </c>
      <c r="T214" s="2">
        <v>0.82847222222222228</v>
      </c>
      <c r="U214">
        <v>0</v>
      </c>
      <c r="V214">
        <v>0</v>
      </c>
      <c r="W214">
        <v>0</v>
      </c>
      <c r="X214">
        <v>8</v>
      </c>
      <c r="Y214">
        <v>0</v>
      </c>
      <c r="AA214">
        <v>3</v>
      </c>
      <c r="AB214">
        <v>0</v>
      </c>
      <c r="AD214">
        <v>26</v>
      </c>
      <c r="AE214">
        <v>10</v>
      </c>
      <c r="AF214">
        <v>16</v>
      </c>
      <c r="AG214">
        <v>0</v>
      </c>
      <c r="AH214">
        <v>8</v>
      </c>
      <c r="AI214">
        <v>0</v>
      </c>
      <c r="AJ214">
        <v>1</v>
      </c>
      <c r="AK214">
        <v>3350</v>
      </c>
      <c r="AL214">
        <v>0</v>
      </c>
      <c r="AM214">
        <v>17</v>
      </c>
      <c r="AN214" s="2">
        <v>0.82847222222222228</v>
      </c>
      <c r="AO214">
        <v>0</v>
      </c>
      <c r="AP214">
        <v>18</v>
      </c>
      <c r="AQ214">
        <v>10</v>
      </c>
      <c r="AR214">
        <v>16</v>
      </c>
      <c r="AS214">
        <v>0</v>
      </c>
      <c r="AT214">
        <v>0</v>
      </c>
      <c r="AU214" s="1"/>
      <c r="AV214">
        <v>0</v>
      </c>
      <c r="AX214">
        <v>0</v>
      </c>
      <c r="AZ214">
        <v>0</v>
      </c>
      <c r="BA214">
        <v>0</v>
      </c>
      <c r="BF214">
        <v>0</v>
      </c>
      <c r="BG214" s="2"/>
      <c r="BH214">
        <v>0</v>
      </c>
      <c r="BL214">
        <v>0</v>
      </c>
      <c r="BM214" s="1"/>
      <c r="BN214">
        <v>0</v>
      </c>
      <c r="BO214">
        <v>0</v>
      </c>
      <c r="BP214" s="3"/>
      <c r="BQ214">
        <v>0</v>
      </c>
      <c r="BR214" s="3"/>
      <c r="BS214">
        <v>0</v>
      </c>
      <c r="BT214">
        <v>1</v>
      </c>
      <c r="BU214">
        <v>0</v>
      </c>
      <c r="DZ214">
        <v>1</v>
      </c>
      <c r="EA214">
        <v>19</v>
      </c>
      <c r="EB214">
        <v>10</v>
      </c>
      <c r="EC214">
        <v>16</v>
      </c>
      <c r="ED214">
        <v>0</v>
      </c>
      <c r="EE214">
        <v>170</v>
      </c>
      <c r="EF214">
        <v>2</v>
      </c>
      <c r="EG214">
        <v>17</v>
      </c>
      <c r="EH214">
        <v>1</v>
      </c>
      <c r="EM214">
        <v>0</v>
      </c>
      <c r="ES214">
        <v>0</v>
      </c>
      <c r="ET214">
        <v>0</v>
      </c>
      <c r="EV214" t="s">
        <v>189</v>
      </c>
      <c r="EW214">
        <v>11</v>
      </c>
      <c r="EX214">
        <v>11</v>
      </c>
      <c r="EY214">
        <v>16</v>
      </c>
      <c r="EZ214" s="1">
        <v>0.61875000000000002</v>
      </c>
      <c r="FA214" t="str">
        <f>VLOOKUP(Table_Neonatal5[[#This Row],[Gender]],Table_Gender2[],2,FALSE)</f>
        <v>feminin</v>
      </c>
      <c r="FB214" t="e">
        <f>VLOOKUP(Table_Neonatal5[[#This Row],[PretermBy]],Table_PretermBy7[],2,FALSE)</f>
        <v>#N/A</v>
      </c>
      <c r="FC214" t="str">
        <f>VLOOKUP(Table_Neonatal5[[#This Row],[Diagnosis1]],Table_diagnosis[],2,FALSE)</f>
        <v>Asphyxia a la naissance / APGAR bas / HIE</v>
      </c>
      <c r="FD214" t="str">
        <f>VLOOKUP(Table_Neonatal5[[#This Row],[Diagnosis2]],Table_diagnosis[],2,FALSE)</f>
        <v>Infection neonatale / septicimie neonatale</v>
      </c>
      <c r="FE214" s="4" t="str">
        <f>VLOOKUP(Table_Neonatal5[[#This Row],[DischargeLoc]],Table_DischargeLoc1[],2,FALSE)</f>
        <v>Sortie/maternite</v>
      </c>
      <c r="FF214" s="4" t="str">
        <f>VLOOKUP(Table_Neonatal5[[#This Row],[AdmissionTempLow]],Table_YesNo8[],2,FALSE)</f>
        <v>Non</v>
      </c>
      <c r="FG214" s="4" t="str">
        <f>VLOOKUP(Table_Neonatal5[[#This Row],[BirthWeightLow]],Table_YesNo8[],2,FALSE)</f>
        <v>Non</v>
      </c>
      <c r="FH214" s="4" t="str">
        <f>VLOOKUP(Table_Neonatal5[[#This Row],[GestationalAgeLow]],Table_YesNo8[],2,FALSE)</f>
        <v>Non</v>
      </c>
      <c r="FI214" s="4" t="str">
        <f>VLOOKUP(Table_Neonatal5[[#This Row],[MethRx]],Table_YesNo8[],2,FALSE)</f>
        <v>Non</v>
      </c>
      <c r="FJ214" s="4" t="str">
        <f>VLOOKUP(Table_Neonatal5[[#This Row],[OxygenTherapy]],Table_YesNo8[],2,FALSE)</f>
        <v>Non</v>
      </c>
      <c r="FK214" s="4" t="e">
        <f>VLOOKUP(Table_Neonatal5[[#This Row],[OxygenMethod]],Table_OxygenMethod6[],2,FALSE)</f>
        <v>#N/A</v>
      </c>
      <c r="FL214" s="4" t="str">
        <f>VLOOKUP(Table_Neonatal5[[#This Row],[BloodSugarLow]],Table_YesNo8[],2,FALSE)</f>
        <v>Non</v>
      </c>
      <c r="FM214" s="4" t="str">
        <f>VLOOKUP(Table_Neonatal5[[#This Row],[AdmittedFirst48]],Table_YesNo8[],2,FALSE)</f>
        <v>Oui</v>
      </c>
      <c r="FN214" s="4" t="str">
        <f>VLOOKUP(Table_Neonatal5[[#This Row],[Remained2weeks]],Table_YesNo8[],2,FALSE)</f>
        <v>Non</v>
      </c>
      <c r="FO214" s="4" t="str">
        <f>VLOOKUP(Table_Neonatal5[[#This Row],[Antibiotics]],Table_YesNo8[],2,FALSE)</f>
        <v>Oui</v>
      </c>
      <c r="FP214" s="4" t="str">
        <f>VLOOKUP(Table_Neonatal5[[#This Row],[BilirubinMeas]],Table_YesNo8[],2,FALSE)</f>
        <v>Non</v>
      </c>
      <c r="FQ214" s="4" t="str">
        <f>VLOOKUP(Table_Neonatal5[[#This Row],[Phototherapy]],Table_YesNo8[],2,FALSE)</f>
        <v>Non</v>
      </c>
      <c r="FR214" s="3">
        <f>DATE(2000+Table_Neonatal5[[#This Row],[AdmitYear]],Table_Neonatal5[[#This Row],[AdmitMonth]],Table_Neonatal5[[#This Row],[AdmitDay]])</f>
        <v>42661</v>
      </c>
    </row>
    <row r="215" spans="1:174" x14ac:dyDescent="0.25">
      <c r="A215" t="s">
        <v>463</v>
      </c>
      <c r="B215" s="1">
        <v>0.5625</v>
      </c>
      <c r="C215" t="s">
        <v>185</v>
      </c>
      <c r="D215">
        <v>16</v>
      </c>
      <c r="E215">
        <v>10</v>
      </c>
      <c r="F215">
        <v>16</v>
      </c>
      <c r="G215">
        <v>0</v>
      </c>
      <c r="H215">
        <v>16</v>
      </c>
      <c r="I215">
        <v>10</v>
      </c>
      <c r="J215">
        <v>16</v>
      </c>
      <c r="K215">
        <v>0</v>
      </c>
      <c r="L215">
        <v>0</v>
      </c>
      <c r="M215">
        <v>0</v>
      </c>
      <c r="N215">
        <v>2300</v>
      </c>
      <c r="O215">
        <v>0</v>
      </c>
      <c r="P215">
        <v>0</v>
      </c>
      <c r="R215">
        <v>0</v>
      </c>
      <c r="T215" s="2">
        <v>0.95833333333333337</v>
      </c>
      <c r="U215">
        <v>0</v>
      </c>
      <c r="V215">
        <v>0</v>
      </c>
      <c r="W215">
        <v>0</v>
      </c>
      <c r="X215">
        <v>3</v>
      </c>
      <c r="Y215">
        <v>0</v>
      </c>
      <c r="AA215">
        <v>3</v>
      </c>
      <c r="AB215">
        <v>0</v>
      </c>
      <c r="AD215">
        <v>17</v>
      </c>
      <c r="AE215">
        <v>10</v>
      </c>
      <c r="AF215">
        <v>16</v>
      </c>
      <c r="AG215">
        <v>0</v>
      </c>
      <c r="AH215">
        <v>1</v>
      </c>
      <c r="AI215">
        <v>0</v>
      </c>
      <c r="AJ215">
        <v>4</v>
      </c>
      <c r="AK215">
        <v>2200</v>
      </c>
      <c r="AL215">
        <v>0</v>
      </c>
      <c r="AM215">
        <v>10</v>
      </c>
      <c r="AN215" s="2">
        <v>0.95833333333333337</v>
      </c>
      <c r="AO215">
        <v>0</v>
      </c>
      <c r="AP215">
        <v>16</v>
      </c>
      <c r="AQ215">
        <v>10</v>
      </c>
      <c r="AR215">
        <v>16</v>
      </c>
      <c r="AS215">
        <v>0</v>
      </c>
      <c r="AT215">
        <v>0</v>
      </c>
      <c r="AU215" s="1"/>
      <c r="AV215">
        <v>0</v>
      </c>
      <c r="AX215">
        <v>0</v>
      </c>
      <c r="AZ215">
        <v>0</v>
      </c>
      <c r="BA215">
        <v>1</v>
      </c>
      <c r="BB215">
        <v>1</v>
      </c>
      <c r="BC215">
        <v>16</v>
      </c>
      <c r="BD215">
        <v>6</v>
      </c>
      <c r="BE215">
        <v>16</v>
      </c>
      <c r="BF215">
        <v>0</v>
      </c>
      <c r="BG215" s="2">
        <v>0.95833333333333337</v>
      </c>
      <c r="BH215">
        <v>0</v>
      </c>
      <c r="BI215">
        <v>17</v>
      </c>
      <c r="BJ215">
        <v>10</v>
      </c>
      <c r="BK215">
        <v>16</v>
      </c>
      <c r="BL215">
        <v>0</v>
      </c>
      <c r="BM215" s="1">
        <v>0.6875</v>
      </c>
      <c r="BN215">
        <v>0</v>
      </c>
      <c r="BP215" s="3"/>
      <c r="BQ215">
        <v>0</v>
      </c>
      <c r="BR215" s="3"/>
      <c r="BS215">
        <v>0</v>
      </c>
      <c r="BT215">
        <v>1</v>
      </c>
      <c r="BU215">
        <v>0</v>
      </c>
      <c r="DZ215">
        <v>1</v>
      </c>
      <c r="EA215">
        <v>16</v>
      </c>
      <c r="EB215">
        <v>10</v>
      </c>
      <c r="EC215">
        <v>16</v>
      </c>
      <c r="ED215">
        <v>0</v>
      </c>
      <c r="EE215">
        <v>125</v>
      </c>
      <c r="EF215">
        <v>2</v>
      </c>
      <c r="EG215">
        <v>7.5</v>
      </c>
      <c r="EH215">
        <v>1</v>
      </c>
      <c r="EM215">
        <v>0</v>
      </c>
      <c r="ES215">
        <v>0</v>
      </c>
      <c r="ET215">
        <v>0</v>
      </c>
      <c r="EV215" t="s">
        <v>189</v>
      </c>
      <c r="EW215">
        <v>11</v>
      </c>
      <c r="EX215">
        <v>11</v>
      </c>
      <c r="EY215">
        <v>16</v>
      </c>
      <c r="EZ215" s="1">
        <v>0.56736111111111109</v>
      </c>
      <c r="FA215" t="str">
        <f>VLOOKUP(Table_Neonatal5[[#This Row],[Gender]],Table_Gender2[],2,FALSE)</f>
        <v>masculin</v>
      </c>
      <c r="FB215" t="e">
        <f>VLOOKUP(Table_Neonatal5[[#This Row],[PretermBy]],Table_PretermBy7[],2,FALSE)</f>
        <v>#N/A</v>
      </c>
      <c r="FC215" t="str">
        <f>VLOOKUP(Table_Neonatal5[[#This Row],[Diagnosis1]],Table_diagnosis[],2,FALSE)</f>
        <v>Infection neonatale / septicimie neonatale</v>
      </c>
      <c r="FD215" t="str">
        <f>VLOOKUP(Table_Neonatal5[[#This Row],[Diagnosis2]],Table_diagnosis[],2,FALSE)</f>
        <v>Infection neonatale / septicimie neonatale</v>
      </c>
      <c r="FE215" s="4" t="str">
        <f>VLOOKUP(Table_Neonatal5[[#This Row],[DischargeLoc]],Table_DischargeLoc1[],2,FALSE)</f>
        <v>decede</v>
      </c>
      <c r="FF215" s="4" t="str">
        <f>VLOOKUP(Table_Neonatal5[[#This Row],[AdmissionTempLow]],Table_YesNo8[],2,FALSE)</f>
        <v>Non</v>
      </c>
      <c r="FG215" s="4" t="str">
        <f>VLOOKUP(Table_Neonatal5[[#This Row],[BirthWeightLow]],Table_YesNo8[],2,FALSE)</f>
        <v>Non</v>
      </c>
      <c r="FH215" s="4" t="str">
        <f>VLOOKUP(Table_Neonatal5[[#This Row],[GestationalAgeLow]],Table_YesNo8[],2,FALSE)</f>
        <v>Non</v>
      </c>
      <c r="FI215" s="4" t="str">
        <f>VLOOKUP(Table_Neonatal5[[#This Row],[MethRx]],Table_YesNo8[],2,FALSE)</f>
        <v>Non</v>
      </c>
      <c r="FJ215" s="4" t="str">
        <f>VLOOKUP(Table_Neonatal5[[#This Row],[OxygenTherapy]],Table_YesNo8[],2,FALSE)</f>
        <v>Oui</v>
      </c>
      <c r="FK215" s="4" t="str">
        <f>VLOOKUP(Table_Neonatal5[[#This Row],[OxygenMethod]],Table_OxygenMethod6[],2,FALSE)</f>
        <v>canule nasale/mask</v>
      </c>
      <c r="FL215" s="4" t="str">
        <f>VLOOKUP(Table_Neonatal5[[#This Row],[BloodSugarLow]],Table_YesNo8[],2,FALSE)</f>
        <v>Non</v>
      </c>
      <c r="FM215" s="4" t="str">
        <f>VLOOKUP(Table_Neonatal5[[#This Row],[AdmittedFirst48]],Table_YesNo8[],2,FALSE)</f>
        <v>Oui</v>
      </c>
      <c r="FN215" s="4" t="str">
        <f>VLOOKUP(Table_Neonatal5[[#This Row],[Remained2weeks]],Table_YesNo8[],2,FALSE)</f>
        <v>Non</v>
      </c>
      <c r="FO215" s="4" t="str">
        <f>VLOOKUP(Table_Neonatal5[[#This Row],[Antibiotics]],Table_YesNo8[],2,FALSE)</f>
        <v>Oui</v>
      </c>
      <c r="FP215" s="4" t="str">
        <f>VLOOKUP(Table_Neonatal5[[#This Row],[BilirubinMeas]],Table_YesNo8[],2,FALSE)</f>
        <v>Non</v>
      </c>
      <c r="FQ215" s="4" t="str">
        <f>VLOOKUP(Table_Neonatal5[[#This Row],[Phototherapy]],Table_YesNo8[],2,FALSE)</f>
        <v>Non</v>
      </c>
      <c r="FR215" s="3">
        <f>DATE(2000+Table_Neonatal5[[#This Row],[AdmitYear]],Table_Neonatal5[[#This Row],[AdmitMonth]],Table_Neonatal5[[#This Row],[AdmitDay]])</f>
        <v>42659</v>
      </c>
    </row>
    <row r="216" spans="1:174" x14ac:dyDescent="0.25">
      <c r="A216" t="s">
        <v>464</v>
      </c>
      <c r="B216" s="1">
        <v>9.2361111111111116E-2</v>
      </c>
      <c r="C216" t="s">
        <v>185</v>
      </c>
      <c r="D216">
        <v>24</v>
      </c>
      <c r="E216">
        <v>12</v>
      </c>
      <c r="F216">
        <v>16</v>
      </c>
      <c r="G216">
        <v>0</v>
      </c>
      <c r="H216">
        <v>24</v>
      </c>
      <c r="I216">
        <v>12</v>
      </c>
      <c r="J216">
        <v>16</v>
      </c>
      <c r="K216">
        <v>0</v>
      </c>
      <c r="L216">
        <v>0</v>
      </c>
      <c r="M216">
        <v>0</v>
      </c>
      <c r="N216">
        <v>2500</v>
      </c>
      <c r="O216">
        <v>0</v>
      </c>
      <c r="P216">
        <v>0</v>
      </c>
      <c r="R216">
        <v>0</v>
      </c>
      <c r="T216" s="2">
        <v>0.25</v>
      </c>
      <c r="U216">
        <v>0</v>
      </c>
      <c r="V216">
        <v>0</v>
      </c>
      <c r="W216">
        <v>0</v>
      </c>
      <c r="X216">
        <v>12</v>
      </c>
      <c r="Y216">
        <v>0</v>
      </c>
      <c r="Z216" t="s">
        <v>442</v>
      </c>
      <c r="AB216">
        <v>0</v>
      </c>
      <c r="AG216">
        <v>1</v>
      </c>
      <c r="AI216">
        <v>1</v>
      </c>
      <c r="AJ216">
        <v>9</v>
      </c>
      <c r="AL216">
        <v>1</v>
      </c>
      <c r="AM216">
        <v>16</v>
      </c>
      <c r="AN216" s="2">
        <v>0.25</v>
      </c>
      <c r="AO216">
        <v>0</v>
      </c>
      <c r="AP216">
        <v>24</v>
      </c>
      <c r="AQ216">
        <v>12</v>
      </c>
      <c r="AR216">
        <v>16</v>
      </c>
      <c r="AS216">
        <v>0</v>
      </c>
      <c r="AT216">
        <v>0</v>
      </c>
      <c r="AU216" s="1"/>
      <c r="AV216">
        <v>0</v>
      </c>
      <c r="AX216">
        <v>0</v>
      </c>
      <c r="AZ216">
        <v>0</v>
      </c>
      <c r="BA216">
        <v>0</v>
      </c>
      <c r="BF216">
        <v>0</v>
      </c>
      <c r="BG216" s="2"/>
      <c r="BH216">
        <v>0</v>
      </c>
      <c r="BL216">
        <v>0</v>
      </c>
      <c r="BM216" s="1"/>
      <c r="BN216">
        <v>0</v>
      </c>
      <c r="BO216">
        <v>0</v>
      </c>
      <c r="BP216" s="3"/>
      <c r="BQ216">
        <v>0</v>
      </c>
      <c r="BR216" s="3"/>
      <c r="BS216">
        <v>0</v>
      </c>
      <c r="BT216">
        <v>1</v>
      </c>
      <c r="BU216">
        <v>9</v>
      </c>
      <c r="DZ216">
        <v>1</v>
      </c>
      <c r="EA216">
        <v>24</v>
      </c>
      <c r="EB216">
        <v>12</v>
      </c>
      <c r="EC216">
        <v>16</v>
      </c>
      <c r="ED216">
        <v>0</v>
      </c>
      <c r="EE216">
        <v>125</v>
      </c>
      <c r="EF216">
        <v>2</v>
      </c>
      <c r="EG216">
        <v>12.5</v>
      </c>
      <c r="EH216">
        <v>1</v>
      </c>
      <c r="EM216">
        <v>0</v>
      </c>
      <c r="ES216">
        <v>0</v>
      </c>
      <c r="ET216">
        <v>0</v>
      </c>
      <c r="EV216" t="s">
        <v>189</v>
      </c>
      <c r="EW216">
        <v>2</v>
      </c>
      <c r="EX216">
        <v>2</v>
      </c>
      <c r="EY216">
        <v>17</v>
      </c>
      <c r="EZ216" s="1">
        <v>9.6527777777777782E-2</v>
      </c>
      <c r="FA216" t="str">
        <f>VLOOKUP(Table_Neonatal5[[#This Row],[Gender]],Table_Gender2[],2,FALSE)</f>
        <v>masculin</v>
      </c>
      <c r="FB216" t="e">
        <f>VLOOKUP(Table_Neonatal5[[#This Row],[PretermBy]],Table_PretermBy7[],2,FALSE)</f>
        <v>#N/A</v>
      </c>
      <c r="FC216" t="str">
        <f>VLOOKUP(Table_Neonatal5[[#This Row],[Diagnosis1]],Table_diagnosis[],2,FALSE)</f>
        <v>Autre diagnostic</v>
      </c>
      <c r="FD216" t="e">
        <f>VLOOKUP(Table_Neonatal5[[#This Row],[Diagnosis2]],Table_diagnosis[],2,FALSE)</f>
        <v>#N/A</v>
      </c>
      <c r="FE216" s="4" t="str">
        <f>VLOOKUP(Table_Neonatal5[[#This Row],[DischargeLoc]],Table_DischargeLoc1[],2,FALSE)</f>
        <v>non disponible</v>
      </c>
      <c r="FF216" s="4" t="str">
        <f>VLOOKUP(Table_Neonatal5[[#This Row],[AdmissionTempLow]],Table_YesNo8[],2,FALSE)</f>
        <v>Non</v>
      </c>
      <c r="FG216" s="4" t="str">
        <f>VLOOKUP(Table_Neonatal5[[#This Row],[BirthWeightLow]],Table_YesNo8[],2,FALSE)</f>
        <v>Non</v>
      </c>
      <c r="FH216" s="4" t="str">
        <f>VLOOKUP(Table_Neonatal5[[#This Row],[GestationalAgeLow]],Table_YesNo8[],2,FALSE)</f>
        <v>Non</v>
      </c>
      <c r="FI216" s="4" t="str">
        <f>VLOOKUP(Table_Neonatal5[[#This Row],[MethRx]],Table_YesNo8[],2,FALSE)</f>
        <v>Non</v>
      </c>
      <c r="FJ216" s="4" t="str">
        <f>VLOOKUP(Table_Neonatal5[[#This Row],[OxygenTherapy]],Table_YesNo8[],2,FALSE)</f>
        <v>Non</v>
      </c>
      <c r="FK216" s="4" t="e">
        <f>VLOOKUP(Table_Neonatal5[[#This Row],[OxygenMethod]],Table_OxygenMethod6[],2,FALSE)</f>
        <v>#N/A</v>
      </c>
      <c r="FL216" s="4" t="str">
        <f>VLOOKUP(Table_Neonatal5[[#This Row],[BloodSugarLow]],Table_YesNo8[],2,FALSE)</f>
        <v>Non</v>
      </c>
      <c r="FM216" s="4" t="str">
        <f>VLOOKUP(Table_Neonatal5[[#This Row],[AdmittedFirst48]],Table_YesNo8[],2,FALSE)</f>
        <v>Oui</v>
      </c>
      <c r="FN216" s="4" t="str">
        <f>VLOOKUP(Table_Neonatal5[[#This Row],[Remained2weeks]],Table_YesNo8[],2,FALSE)</f>
        <v>Non disponible</v>
      </c>
      <c r="FO216" s="4" t="str">
        <f>VLOOKUP(Table_Neonatal5[[#This Row],[Antibiotics]],Table_YesNo8[],2,FALSE)</f>
        <v>Oui</v>
      </c>
      <c r="FP216" s="4" t="str">
        <f>VLOOKUP(Table_Neonatal5[[#This Row],[BilirubinMeas]],Table_YesNo8[],2,FALSE)</f>
        <v>Non</v>
      </c>
      <c r="FQ216" s="4" t="str">
        <f>VLOOKUP(Table_Neonatal5[[#This Row],[Phototherapy]],Table_YesNo8[],2,FALSE)</f>
        <v>Non</v>
      </c>
      <c r="FR216" s="3">
        <f>DATE(2000+Table_Neonatal5[[#This Row],[AdmitYear]],Table_Neonatal5[[#This Row],[AdmitMonth]],Table_Neonatal5[[#This Row],[AdmitDay]])</f>
        <v>42728</v>
      </c>
    </row>
    <row r="217" spans="1:174" x14ac:dyDescent="0.25">
      <c r="A217" t="s">
        <v>465</v>
      </c>
      <c r="B217" s="1">
        <v>0.67847222222222225</v>
      </c>
      <c r="C217" t="s">
        <v>185</v>
      </c>
      <c r="D217">
        <v>12</v>
      </c>
      <c r="E217">
        <v>10</v>
      </c>
      <c r="F217">
        <v>16</v>
      </c>
      <c r="G217">
        <v>0</v>
      </c>
      <c r="H217">
        <v>12</v>
      </c>
      <c r="I217">
        <v>10</v>
      </c>
      <c r="J217">
        <v>16</v>
      </c>
      <c r="K217">
        <v>0</v>
      </c>
      <c r="L217">
        <v>1</v>
      </c>
      <c r="M217">
        <v>0</v>
      </c>
      <c r="N217">
        <v>1700</v>
      </c>
      <c r="O217">
        <v>0</v>
      </c>
      <c r="P217">
        <v>0</v>
      </c>
      <c r="R217">
        <v>0</v>
      </c>
      <c r="T217" s="2">
        <v>0.55555555555555558</v>
      </c>
      <c r="U217">
        <v>0</v>
      </c>
      <c r="V217">
        <v>0</v>
      </c>
      <c r="W217">
        <v>0</v>
      </c>
      <c r="X217">
        <v>2</v>
      </c>
      <c r="Y217">
        <v>0</v>
      </c>
      <c r="AA217">
        <v>4</v>
      </c>
      <c r="AB217">
        <v>0</v>
      </c>
      <c r="AD217">
        <v>29</v>
      </c>
      <c r="AE217">
        <v>10</v>
      </c>
      <c r="AF217">
        <v>16</v>
      </c>
      <c r="AG217">
        <v>0</v>
      </c>
      <c r="AH217">
        <v>16</v>
      </c>
      <c r="AI217">
        <v>0</v>
      </c>
      <c r="AJ217">
        <v>1</v>
      </c>
      <c r="AK217">
        <v>1900</v>
      </c>
      <c r="AL217">
        <v>0</v>
      </c>
      <c r="AM217">
        <v>17</v>
      </c>
      <c r="AN217" s="2">
        <v>0.55555555555555558</v>
      </c>
      <c r="AO217">
        <v>0</v>
      </c>
      <c r="AP217">
        <v>12</v>
      </c>
      <c r="AQ217">
        <v>10</v>
      </c>
      <c r="AR217">
        <v>16</v>
      </c>
      <c r="AS217">
        <v>0</v>
      </c>
      <c r="AT217">
        <v>0</v>
      </c>
      <c r="AU217" s="1"/>
      <c r="AV217">
        <v>0</v>
      </c>
      <c r="AX217">
        <v>0</v>
      </c>
      <c r="AZ217">
        <v>0</v>
      </c>
      <c r="BA217">
        <v>1</v>
      </c>
      <c r="BB217">
        <v>1</v>
      </c>
      <c r="BC217">
        <v>12</v>
      </c>
      <c r="BD217">
        <v>10</v>
      </c>
      <c r="BE217">
        <v>16</v>
      </c>
      <c r="BF217">
        <v>0</v>
      </c>
      <c r="BG217" s="2">
        <v>0.625</v>
      </c>
      <c r="BH217">
        <v>0</v>
      </c>
      <c r="BI217">
        <v>13</v>
      </c>
      <c r="BJ217">
        <v>10</v>
      </c>
      <c r="BK217">
        <v>16</v>
      </c>
      <c r="BL217">
        <v>0</v>
      </c>
      <c r="BM217" s="1">
        <v>0.25</v>
      </c>
      <c r="BN217">
        <v>0</v>
      </c>
      <c r="BP217" s="3"/>
      <c r="BQ217">
        <v>0</v>
      </c>
      <c r="BR217" s="3"/>
      <c r="BS217">
        <v>0</v>
      </c>
      <c r="BT217">
        <v>1</v>
      </c>
      <c r="BU217">
        <v>1</v>
      </c>
      <c r="BV217">
        <v>12</v>
      </c>
      <c r="BW217">
        <v>10</v>
      </c>
      <c r="BX217">
        <v>16</v>
      </c>
      <c r="BY217">
        <v>1700</v>
      </c>
      <c r="BZ217">
        <v>13</v>
      </c>
      <c r="CA217">
        <v>10</v>
      </c>
      <c r="CB217">
        <v>16</v>
      </c>
      <c r="CC217">
        <v>1700</v>
      </c>
      <c r="CD217">
        <v>14</v>
      </c>
      <c r="CE217">
        <v>10</v>
      </c>
      <c r="CF217">
        <v>16</v>
      </c>
      <c r="CG217">
        <v>1650</v>
      </c>
      <c r="CH217">
        <v>15</v>
      </c>
      <c r="CI217">
        <v>10</v>
      </c>
      <c r="CJ217">
        <v>16</v>
      </c>
      <c r="CK217">
        <v>1700</v>
      </c>
      <c r="CL217">
        <v>16</v>
      </c>
      <c r="CM217">
        <v>10</v>
      </c>
      <c r="CN217">
        <v>16</v>
      </c>
      <c r="CO217">
        <v>1600</v>
      </c>
      <c r="CP217">
        <v>17</v>
      </c>
      <c r="CQ217">
        <v>10</v>
      </c>
      <c r="CR217">
        <v>16</v>
      </c>
      <c r="CS217">
        <v>1600</v>
      </c>
      <c r="CT217">
        <v>18</v>
      </c>
      <c r="CU217">
        <v>10</v>
      </c>
      <c r="CW217">
        <v>1650</v>
      </c>
      <c r="CX217">
        <v>19</v>
      </c>
      <c r="CY217">
        <v>10</v>
      </c>
      <c r="CZ217">
        <v>16</v>
      </c>
      <c r="DA217">
        <v>1600</v>
      </c>
      <c r="DB217">
        <v>20</v>
      </c>
      <c r="DC217">
        <v>10</v>
      </c>
      <c r="DD217">
        <v>16</v>
      </c>
      <c r="DE217">
        <v>1600</v>
      </c>
      <c r="DF217">
        <v>21</v>
      </c>
      <c r="DG217">
        <v>10</v>
      </c>
      <c r="DH217">
        <v>16</v>
      </c>
      <c r="DI217">
        <v>1650</v>
      </c>
      <c r="DJ217">
        <v>22</v>
      </c>
      <c r="DK217">
        <v>10</v>
      </c>
      <c r="DL217">
        <v>16</v>
      </c>
      <c r="DM217">
        <v>1650</v>
      </c>
      <c r="DN217">
        <v>23</v>
      </c>
      <c r="DO217">
        <v>10</v>
      </c>
      <c r="DP217">
        <v>16</v>
      </c>
      <c r="DQ217">
        <v>1650</v>
      </c>
      <c r="DZ217">
        <v>1</v>
      </c>
      <c r="EA217">
        <v>12</v>
      </c>
      <c r="EB217">
        <v>10</v>
      </c>
      <c r="EC217">
        <v>16</v>
      </c>
      <c r="ED217">
        <v>0</v>
      </c>
      <c r="EE217">
        <v>85</v>
      </c>
      <c r="EF217">
        <v>2</v>
      </c>
      <c r="EG217">
        <v>6.1</v>
      </c>
      <c r="EH217">
        <v>1</v>
      </c>
      <c r="EM217">
        <v>0</v>
      </c>
      <c r="ES217">
        <v>0</v>
      </c>
      <c r="ET217">
        <v>1</v>
      </c>
      <c r="EV217" t="s">
        <v>189</v>
      </c>
      <c r="EW217">
        <v>11</v>
      </c>
      <c r="EX217">
        <v>11</v>
      </c>
      <c r="EY217">
        <v>16</v>
      </c>
      <c r="EZ217" s="1">
        <v>0.68472222222222223</v>
      </c>
      <c r="FA217" t="str">
        <f>VLOOKUP(Table_Neonatal5[[#This Row],[Gender]],Table_Gender2[],2,FALSE)</f>
        <v>feminin</v>
      </c>
      <c r="FB217" t="e">
        <f>VLOOKUP(Table_Neonatal5[[#This Row],[PretermBy]],Table_PretermBy7[],2,FALSE)</f>
        <v>#N/A</v>
      </c>
      <c r="FC217" t="str">
        <f>VLOOKUP(Table_Neonatal5[[#This Row],[Diagnosis1]],Table_diagnosis[],2,FALSE)</f>
        <v>Bas poids de naissance</v>
      </c>
      <c r="FD217" t="str">
        <f>VLOOKUP(Table_Neonatal5[[#This Row],[Diagnosis2]],Table_diagnosis[],2,FALSE)</f>
        <v>Detresse respiratoire</v>
      </c>
      <c r="FE217" s="4" t="str">
        <f>VLOOKUP(Table_Neonatal5[[#This Row],[DischargeLoc]],Table_DischargeLoc1[],2,FALSE)</f>
        <v>Sortie/maternite</v>
      </c>
      <c r="FF217" s="4" t="str">
        <f>VLOOKUP(Table_Neonatal5[[#This Row],[AdmissionTempLow]],Table_YesNo8[],2,FALSE)</f>
        <v>Non</v>
      </c>
      <c r="FG217" s="4" t="str">
        <f>VLOOKUP(Table_Neonatal5[[#This Row],[BirthWeightLow]],Table_YesNo8[],2,FALSE)</f>
        <v>Non</v>
      </c>
      <c r="FH217" s="4" t="str">
        <f>VLOOKUP(Table_Neonatal5[[#This Row],[GestationalAgeLow]],Table_YesNo8[],2,FALSE)</f>
        <v>Non</v>
      </c>
      <c r="FI217" s="4" t="str">
        <f>VLOOKUP(Table_Neonatal5[[#This Row],[MethRx]],Table_YesNo8[],2,FALSE)</f>
        <v>Non</v>
      </c>
      <c r="FJ217" s="4" t="str">
        <f>VLOOKUP(Table_Neonatal5[[#This Row],[OxygenTherapy]],Table_YesNo8[],2,FALSE)</f>
        <v>Oui</v>
      </c>
      <c r="FK217" s="4" t="str">
        <f>VLOOKUP(Table_Neonatal5[[#This Row],[OxygenMethod]],Table_OxygenMethod6[],2,FALSE)</f>
        <v>canule nasale/mask</v>
      </c>
      <c r="FL217" s="4" t="str">
        <f>VLOOKUP(Table_Neonatal5[[#This Row],[BloodSugarLow]],Table_YesNo8[],2,FALSE)</f>
        <v>Non</v>
      </c>
      <c r="FM217" s="4" t="str">
        <f>VLOOKUP(Table_Neonatal5[[#This Row],[AdmittedFirst48]],Table_YesNo8[],2,FALSE)</f>
        <v>Oui</v>
      </c>
      <c r="FN217" s="4" t="str">
        <f>VLOOKUP(Table_Neonatal5[[#This Row],[Remained2weeks]],Table_YesNo8[],2,FALSE)</f>
        <v>Oui</v>
      </c>
      <c r="FO217" s="4" t="str">
        <f>VLOOKUP(Table_Neonatal5[[#This Row],[Antibiotics]],Table_YesNo8[],2,FALSE)</f>
        <v>Oui</v>
      </c>
      <c r="FP217" s="4" t="str">
        <f>VLOOKUP(Table_Neonatal5[[#This Row],[BilirubinMeas]],Table_YesNo8[],2,FALSE)</f>
        <v>Non</v>
      </c>
      <c r="FQ217" s="4" t="str">
        <f>VLOOKUP(Table_Neonatal5[[#This Row],[Phototherapy]],Table_YesNo8[],2,FALSE)</f>
        <v>Oui</v>
      </c>
      <c r="FR217" s="3">
        <f>DATE(2000+Table_Neonatal5[[#This Row],[AdmitYear]],Table_Neonatal5[[#This Row],[AdmitMonth]],Table_Neonatal5[[#This Row],[AdmitDay]])</f>
        <v>42655</v>
      </c>
    </row>
    <row r="218" spans="1:174" x14ac:dyDescent="0.25">
      <c r="A218" t="s">
        <v>466</v>
      </c>
      <c r="B218" s="1">
        <v>0.56805555555555554</v>
      </c>
      <c r="C218" t="s">
        <v>185</v>
      </c>
      <c r="D218">
        <v>11</v>
      </c>
      <c r="E218">
        <v>10</v>
      </c>
      <c r="F218">
        <v>16</v>
      </c>
      <c r="G218">
        <v>0</v>
      </c>
      <c r="H218">
        <v>11</v>
      </c>
      <c r="I218">
        <v>10</v>
      </c>
      <c r="J218">
        <v>16</v>
      </c>
      <c r="K218">
        <v>0</v>
      </c>
      <c r="L218">
        <v>1</v>
      </c>
      <c r="M218">
        <v>0</v>
      </c>
      <c r="N218">
        <v>3300</v>
      </c>
      <c r="O218">
        <v>0</v>
      </c>
      <c r="P218">
        <v>0</v>
      </c>
      <c r="R218">
        <v>0</v>
      </c>
      <c r="T218" s="2">
        <v>0.54166666666666663</v>
      </c>
      <c r="U218">
        <v>0</v>
      </c>
      <c r="V218">
        <v>0</v>
      </c>
      <c r="W218">
        <v>0</v>
      </c>
      <c r="X218">
        <v>3</v>
      </c>
      <c r="Y218">
        <v>0</v>
      </c>
      <c r="AA218">
        <v>8</v>
      </c>
      <c r="AB218">
        <v>0</v>
      </c>
      <c r="AD218">
        <v>12</v>
      </c>
      <c r="AE218">
        <v>10</v>
      </c>
      <c r="AF218">
        <v>16</v>
      </c>
      <c r="AG218">
        <v>0</v>
      </c>
      <c r="AH218">
        <v>0</v>
      </c>
      <c r="AI218">
        <v>0</v>
      </c>
      <c r="AJ218">
        <v>1</v>
      </c>
      <c r="AK218">
        <v>3300</v>
      </c>
      <c r="AL218">
        <v>0</v>
      </c>
      <c r="AM218">
        <v>8</v>
      </c>
      <c r="AN218" s="2">
        <v>0.54166666666666663</v>
      </c>
      <c r="AO218">
        <v>0</v>
      </c>
      <c r="AP218">
        <v>11</v>
      </c>
      <c r="AQ218">
        <v>10</v>
      </c>
      <c r="AR218">
        <v>16</v>
      </c>
      <c r="AS218">
        <v>0</v>
      </c>
      <c r="AT218">
        <v>0</v>
      </c>
      <c r="AU218" s="1"/>
      <c r="AV218">
        <v>0</v>
      </c>
      <c r="AX218">
        <v>0</v>
      </c>
      <c r="AZ218">
        <v>0</v>
      </c>
      <c r="BA218">
        <v>0</v>
      </c>
      <c r="BF218">
        <v>0</v>
      </c>
      <c r="BG218" s="2"/>
      <c r="BH218">
        <v>0</v>
      </c>
      <c r="BL218">
        <v>0</v>
      </c>
      <c r="BM218" s="1"/>
      <c r="BN218">
        <v>0</v>
      </c>
      <c r="BO218">
        <v>0</v>
      </c>
      <c r="BP218" s="3"/>
      <c r="BQ218">
        <v>0</v>
      </c>
      <c r="BR218" s="3"/>
      <c r="BS218">
        <v>0</v>
      </c>
      <c r="BT218">
        <v>1</v>
      </c>
      <c r="BU218">
        <v>0</v>
      </c>
      <c r="DZ218">
        <v>1</v>
      </c>
      <c r="EA218">
        <v>11</v>
      </c>
      <c r="EB218">
        <v>10</v>
      </c>
      <c r="EC218">
        <v>16</v>
      </c>
      <c r="ED218">
        <v>0</v>
      </c>
      <c r="EE218">
        <v>160</v>
      </c>
      <c r="EF218">
        <v>2</v>
      </c>
      <c r="EG218">
        <v>16</v>
      </c>
      <c r="EH218">
        <v>1</v>
      </c>
      <c r="EM218">
        <v>0</v>
      </c>
      <c r="ES218">
        <v>0</v>
      </c>
      <c r="ET218">
        <v>0</v>
      </c>
      <c r="EV218" t="s">
        <v>189</v>
      </c>
      <c r="EW218">
        <v>11</v>
      </c>
      <c r="EX218">
        <v>11</v>
      </c>
      <c r="EY218">
        <v>16</v>
      </c>
      <c r="EZ218" s="1">
        <v>0.57430555555555551</v>
      </c>
      <c r="FA218" t="str">
        <f>VLOOKUP(Table_Neonatal5[[#This Row],[Gender]],Table_Gender2[],2,FALSE)</f>
        <v>feminin</v>
      </c>
      <c r="FB218" t="e">
        <f>VLOOKUP(Table_Neonatal5[[#This Row],[PretermBy]],Table_PretermBy7[],2,FALSE)</f>
        <v>#N/A</v>
      </c>
      <c r="FC218" t="str">
        <f>VLOOKUP(Table_Neonatal5[[#This Row],[Diagnosis1]],Table_diagnosis[],2,FALSE)</f>
        <v>Infection neonatale / septicimie neonatale</v>
      </c>
      <c r="FD218" t="str">
        <f>VLOOKUP(Table_Neonatal5[[#This Row],[Diagnosis2]],Table_diagnosis[],2,FALSE)</f>
        <v>Asphyxia a la naissance / APGAR bas / HIE</v>
      </c>
      <c r="FE218" s="4" t="str">
        <f>VLOOKUP(Table_Neonatal5[[#This Row],[DischargeLoc]],Table_DischargeLoc1[],2,FALSE)</f>
        <v>Sortie/maternite</v>
      </c>
      <c r="FF218" s="4" t="str">
        <f>VLOOKUP(Table_Neonatal5[[#This Row],[AdmissionTempLow]],Table_YesNo8[],2,FALSE)</f>
        <v>Non</v>
      </c>
      <c r="FG218" s="4" t="str">
        <f>VLOOKUP(Table_Neonatal5[[#This Row],[BirthWeightLow]],Table_YesNo8[],2,FALSE)</f>
        <v>Non</v>
      </c>
      <c r="FH218" s="4" t="str">
        <f>VLOOKUP(Table_Neonatal5[[#This Row],[GestationalAgeLow]],Table_YesNo8[],2,FALSE)</f>
        <v>Non</v>
      </c>
      <c r="FI218" s="4" t="str">
        <f>VLOOKUP(Table_Neonatal5[[#This Row],[MethRx]],Table_YesNo8[],2,FALSE)</f>
        <v>Non</v>
      </c>
      <c r="FJ218" s="4" t="str">
        <f>VLOOKUP(Table_Neonatal5[[#This Row],[OxygenTherapy]],Table_YesNo8[],2,FALSE)</f>
        <v>Non</v>
      </c>
      <c r="FK218" s="4" t="e">
        <f>VLOOKUP(Table_Neonatal5[[#This Row],[OxygenMethod]],Table_OxygenMethod6[],2,FALSE)</f>
        <v>#N/A</v>
      </c>
      <c r="FL218" s="4" t="str">
        <f>VLOOKUP(Table_Neonatal5[[#This Row],[BloodSugarLow]],Table_YesNo8[],2,FALSE)</f>
        <v>Non</v>
      </c>
      <c r="FM218" s="4" t="str">
        <f>VLOOKUP(Table_Neonatal5[[#This Row],[AdmittedFirst48]],Table_YesNo8[],2,FALSE)</f>
        <v>Oui</v>
      </c>
      <c r="FN218" s="4" t="str">
        <f>VLOOKUP(Table_Neonatal5[[#This Row],[Remained2weeks]],Table_YesNo8[],2,FALSE)</f>
        <v>Non</v>
      </c>
      <c r="FO218" s="4" t="str">
        <f>VLOOKUP(Table_Neonatal5[[#This Row],[Antibiotics]],Table_YesNo8[],2,FALSE)</f>
        <v>Oui</v>
      </c>
      <c r="FP218" s="4" t="str">
        <f>VLOOKUP(Table_Neonatal5[[#This Row],[BilirubinMeas]],Table_YesNo8[],2,FALSE)</f>
        <v>Non</v>
      </c>
      <c r="FQ218" s="4" t="str">
        <f>VLOOKUP(Table_Neonatal5[[#This Row],[Phototherapy]],Table_YesNo8[],2,FALSE)</f>
        <v>Non</v>
      </c>
      <c r="FR218" s="3">
        <f>DATE(2000+Table_Neonatal5[[#This Row],[AdmitYear]],Table_Neonatal5[[#This Row],[AdmitMonth]],Table_Neonatal5[[#This Row],[AdmitDay]])</f>
        <v>42654</v>
      </c>
    </row>
    <row r="219" spans="1:174" x14ac:dyDescent="0.25">
      <c r="A219" t="s">
        <v>467</v>
      </c>
      <c r="B219" s="1">
        <v>0.35208333333333336</v>
      </c>
      <c r="C219" t="s">
        <v>185</v>
      </c>
      <c r="D219">
        <v>18</v>
      </c>
      <c r="E219">
        <v>10</v>
      </c>
      <c r="F219">
        <v>16</v>
      </c>
      <c r="G219">
        <v>0</v>
      </c>
      <c r="H219">
        <v>18</v>
      </c>
      <c r="I219">
        <v>10</v>
      </c>
      <c r="J219">
        <v>16</v>
      </c>
      <c r="K219">
        <v>0</v>
      </c>
      <c r="L219">
        <v>0</v>
      </c>
      <c r="M219">
        <v>0</v>
      </c>
      <c r="N219">
        <v>1500</v>
      </c>
      <c r="O219">
        <v>0</v>
      </c>
      <c r="P219">
        <v>1</v>
      </c>
      <c r="Q219">
        <v>30</v>
      </c>
      <c r="R219">
        <v>0</v>
      </c>
      <c r="T219" s="2">
        <v>0.45833333333333331</v>
      </c>
      <c r="U219">
        <v>0</v>
      </c>
      <c r="V219">
        <v>0</v>
      </c>
      <c r="W219">
        <v>0</v>
      </c>
      <c r="X219">
        <v>1</v>
      </c>
      <c r="Y219">
        <v>0</v>
      </c>
      <c r="Z219" t="s">
        <v>3</v>
      </c>
      <c r="AA219">
        <v>3</v>
      </c>
      <c r="AB219">
        <v>0</v>
      </c>
      <c r="AD219">
        <v>20</v>
      </c>
      <c r="AE219">
        <v>10</v>
      </c>
      <c r="AF219">
        <v>16</v>
      </c>
      <c r="AG219">
        <v>0</v>
      </c>
      <c r="AH219">
        <v>2</v>
      </c>
      <c r="AI219">
        <v>0</v>
      </c>
      <c r="AJ219">
        <v>4</v>
      </c>
      <c r="AK219">
        <v>1300</v>
      </c>
      <c r="AL219">
        <v>0</v>
      </c>
      <c r="AM219">
        <v>17</v>
      </c>
      <c r="AN219" s="2">
        <v>0.45833333333333331</v>
      </c>
      <c r="AO219">
        <v>0</v>
      </c>
      <c r="AP219">
        <v>18</v>
      </c>
      <c r="AQ219">
        <v>10</v>
      </c>
      <c r="AR219">
        <v>16</v>
      </c>
      <c r="AS219">
        <v>0</v>
      </c>
      <c r="AT219">
        <v>1</v>
      </c>
      <c r="AU219" s="1">
        <v>0.54166666666666663</v>
      </c>
      <c r="AV219">
        <v>0</v>
      </c>
      <c r="AX219">
        <v>0</v>
      </c>
      <c r="AZ219">
        <v>1</v>
      </c>
      <c r="BA219">
        <v>1</v>
      </c>
      <c r="BB219">
        <v>1</v>
      </c>
      <c r="BC219">
        <v>18</v>
      </c>
      <c r="BD219">
        <v>10</v>
      </c>
      <c r="BE219">
        <v>16</v>
      </c>
      <c r="BF219">
        <v>0</v>
      </c>
      <c r="BG219" s="2">
        <v>0.5</v>
      </c>
      <c r="BH219">
        <v>0</v>
      </c>
      <c r="BI219">
        <v>20</v>
      </c>
      <c r="BJ219">
        <v>10</v>
      </c>
      <c r="BK219">
        <v>16</v>
      </c>
      <c r="BL219">
        <v>0</v>
      </c>
      <c r="BM219" s="1">
        <v>0.25</v>
      </c>
      <c r="BN219">
        <v>0</v>
      </c>
      <c r="BO219">
        <v>0</v>
      </c>
      <c r="BP219" s="3"/>
      <c r="BQ219">
        <v>0</v>
      </c>
      <c r="BR219" s="3"/>
      <c r="BS219">
        <v>0</v>
      </c>
      <c r="BT219">
        <v>0</v>
      </c>
      <c r="DZ219">
        <v>1</v>
      </c>
      <c r="EA219">
        <v>18</v>
      </c>
      <c r="EB219">
        <v>10</v>
      </c>
      <c r="EC219">
        <v>16</v>
      </c>
      <c r="ED219">
        <v>0</v>
      </c>
      <c r="EE219">
        <v>75</v>
      </c>
      <c r="EF219">
        <v>2</v>
      </c>
      <c r="EG219">
        <v>4.5</v>
      </c>
      <c r="EH219">
        <v>1</v>
      </c>
      <c r="EM219">
        <v>0</v>
      </c>
      <c r="ES219">
        <v>0</v>
      </c>
      <c r="ET219">
        <v>0</v>
      </c>
      <c r="EV219" t="s">
        <v>189</v>
      </c>
      <c r="EW219">
        <v>11</v>
      </c>
      <c r="EX219">
        <v>11</v>
      </c>
      <c r="EY219">
        <v>16</v>
      </c>
      <c r="EZ219" s="1">
        <v>0.35625000000000001</v>
      </c>
      <c r="FA219" t="str">
        <f>VLOOKUP(Table_Neonatal5[[#This Row],[Gender]],Table_Gender2[],2,FALSE)</f>
        <v>masculin</v>
      </c>
      <c r="FB219" t="e">
        <f>VLOOKUP(Table_Neonatal5[[#This Row],[PretermBy]],Table_PretermBy7[],2,FALSE)</f>
        <v>#N/A</v>
      </c>
      <c r="FC219" t="str">
        <f>VLOOKUP(Table_Neonatal5[[#This Row],[Diagnosis1]],Table_diagnosis[],2,FALSE)</f>
        <v>Prematurite</v>
      </c>
      <c r="FD219" t="str">
        <f>VLOOKUP(Table_Neonatal5[[#This Row],[Diagnosis2]],Table_diagnosis[],2,FALSE)</f>
        <v>Infection neonatale / septicimie neonatale</v>
      </c>
      <c r="FE219" s="4" t="str">
        <f>VLOOKUP(Table_Neonatal5[[#This Row],[DischargeLoc]],Table_DischargeLoc1[],2,FALSE)</f>
        <v>decede</v>
      </c>
      <c r="FF219" s="4" t="str">
        <f>VLOOKUP(Table_Neonatal5[[#This Row],[AdmissionTempLow]],Table_YesNo8[],2,FALSE)</f>
        <v>Oui</v>
      </c>
      <c r="FG219" s="4" t="str">
        <f>VLOOKUP(Table_Neonatal5[[#This Row],[BirthWeightLow]],Table_YesNo8[],2,FALSE)</f>
        <v>Non</v>
      </c>
      <c r="FH219" s="4" t="str">
        <f>VLOOKUP(Table_Neonatal5[[#This Row],[GestationalAgeLow]],Table_YesNo8[],2,FALSE)</f>
        <v>Non</v>
      </c>
      <c r="FI219" s="4" t="str">
        <f>VLOOKUP(Table_Neonatal5[[#This Row],[MethRx]],Table_YesNo8[],2,FALSE)</f>
        <v>Oui</v>
      </c>
      <c r="FJ219" s="4" t="str">
        <f>VLOOKUP(Table_Neonatal5[[#This Row],[OxygenTherapy]],Table_YesNo8[],2,FALSE)</f>
        <v>Oui</v>
      </c>
      <c r="FK219" s="4" t="str">
        <f>VLOOKUP(Table_Neonatal5[[#This Row],[OxygenMethod]],Table_OxygenMethod6[],2,FALSE)</f>
        <v>canule nasale/mask</v>
      </c>
      <c r="FL219" s="4" t="str">
        <f>VLOOKUP(Table_Neonatal5[[#This Row],[BloodSugarLow]],Table_YesNo8[],2,FALSE)</f>
        <v>Non</v>
      </c>
      <c r="FM219" s="4" t="str">
        <f>VLOOKUP(Table_Neonatal5[[#This Row],[AdmittedFirst48]],Table_YesNo8[],2,FALSE)</f>
        <v>Non</v>
      </c>
      <c r="FN219" s="4" t="str">
        <f>VLOOKUP(Table_Neonatal5[[#This Row],[Remained2weeks]],Table_YesNo8[],2,FALSE)</f>
        <v>Non</v>
      </c>
      <c r="FO219" s="4" t="str">
        <f>VLOOKUP(Table_Neonatal5[[#This Row],[Antibiotics]],Table_YesNo8[],2,FALSE)</f>
        <v>Oui</v>
      </c>
      <c r="FP219" s="4" t="str">
        <f>VLOOKUP(Table_Neonatal5[[#This Row],[BilirubinMeas]],Table_YesNo8[],2,FALSE)</f>
        <v>Non</v>
      </c>
      <c r="FQ219" s="4" t="str">
        <f>VLOOKUP(Table_Neonatal5[[#This Row],[Phototherapy]],Table_YesNo8[],2,FALSE)</f>
        <v>Non</v>
      </c>
      <c r="FR219" s="3">
        <f>DATE(2000+Table_Neonatal5[[#This Row],[AdmitYear]],Table_Neonatal5[[#This Row],[AdmitMonth]],Table_Neonatal5[[#This Row],[AdmitDay]])</f>
        <v>42661</v>
      </c>
    </row>
    <row r="220" spans="1:174" x14ac:dyDescent="0.25">
      <c r="A220" t="s">
        <v>468</v>
      </c>
      <c r="B220" s="1">
        <v>0.53263888888888888</v>
      </c>
      <c r="C220" t="s">
        <v>185</v>
      </c>
      <c r="D220">
        <v>22</v>
      </c>
      <c r="E220">
        <v>10</v>
      </c>
      <c r="F220">
        <v>16</v>
      </c>
      <c r="G220">
        <v>0</v>
      </c>
      <c r="H220">
        <v>22</v>
      </c>
      <c r="I220">
        <v>10</v>
      </c>
      <c r="J220">
        <v>16</v>
      </c>
      <c r="K220">
        <v>0</v>
      </c>
      <c r="L220">
        <v>1</v>
      </c>
      <c r="M220">
        <v>0</v>
      </c>
      <c r="N220">
        <v>1650</v>
      </c>
      <c r="O220">
        <v>0</v>
      </c>
      <c r="P220">
        <v>1</v>
      </c>
      <c r="Q220">
        <v>31</v>
      </c>
      <c r="R220">
        <v>0</v>
      </c>
      <c r="T220" s="2">
        <v>3.4722222222222224E-2</v>
      </c>
      <c r="U220">
        <v>0</v>
      </c>
      <c r="V220">
        <v>0</v>
      </c>
      <c r="W220">
        <v>0</v>
      </c>
      <c r="X220">
        <v>2</v>
      </c>
      <c r="Y220">
        <v>0</v>
      </c>
      <c r="AA220">
        <v>3</v>
      </c>
      <c r="AB220">
        <v>0</v>
      </c>
      <c r="AD220">
        <v>14</v>
      </c>
      <c r="AE220">
        <v>11</v>
      </c>
      <c r="AF220">
        <v>16</v>
      </c>
      <c r="AG220">
        <v>0</v>
      </c>
      <c r="AH220">
        <v>23</v>
      </c>
      <c r="AI220">
        <v>0</v>
      </c>
      <c r="AJ220">
        <v>1</v>
      </c>
      <c r="AK220">
        <v>1900</v>
      </c>
      <c r="AL220">
        <v>0</v>
      </c>
      <c r="AM220">
        <v>19</v>
      </c>
      <c r="AN220" s="2">
        <v>3.4722222222222224E-2</v>
      </c>
      <c r="AO220">
        <v>0</v>
      </c>
      <c r="AP220">
        <v>22</v>
      </c>
      <c r="AQ220">
        <v>10</v>
      </c>
      <c r="AR220">
        <v>16</v>
      </c>
      <c r="AS220">
        <v>0</v>
      </c>
      <c r="AT220">
        <v>0</v>
      </c>
      <c r="AU220" s="1"/>
      <c r="AV220">
        <v>0</v>
      </c>
      <c r="AX220">
        <v>0</v>
      </c>
      <c r="AZ220">
        <v>1</v>
      </c>
      <c r="BA220">
        <v>1</v>
      </c>
      <c r="BB220">
        <v>2</v>
      </c>
      <c r="BC220">
        <v>22</v>
      </c>
      <c r="BD220">
        <v>10</v>
      </c>
      <c r="BE220">
        <v>16</v>
      </c>
      <c r="BF220">
        <v>0</v>
      </c>
      <c r="BG220" s="2">
        <v>0.125</v>
      </c>
      <c r="BH220">
        <v>0</v>
      </c>
      <c r="BI220">
        <v>26</v>
      </c>
      <c r="BJ220">
        <v>10</v>
      </c>
      <c r="BK220">
        <v>16</v>
      </c>
      <c r="BL220">
        <v>0</v>
      </c>
      <c r="BM220" s="1">
        <v>0.625</v>
      </c>
      <c r="BN220">
        <v>0</v>
      </c>
      <c r="BP220" s="3"/>
      <c r="BQ220">
        <v>0</v>
      </c>
      <c r="BR220" s="3"/>
      <c r="BS220">
        <v>0</v>
      </c>
      <c r="BT220">
        <v>1</v>
      </c>
      <c r="BU220">
        <v>1</v>
      </c>
      <c r="BV220">
        <v>22</v>
      </c>
      <c r="BW220">
        <v>10</v>
      </c>
      <c r="BX220">
        <v>16</v>
      </c>
      <c r="BY220">
        <v>1650</v>
      </c>
      <c r="BZ220">
        <v>23</v>
      </c>
      <c r="CA220">
        <v>10</v>
      </c>
      <c r="CB220">
        <v>16</v>
      </c>
      <c r="CC220">
        <v>1650</v>
      </c>
      <c r="CD220">
        <v>24</v>
      </c>
      <c r="CE220">
        <v>10</v>
      </c>
      <c r="CF220">
        <v>16</v>
      </c>
      <c r="CG220">
        <v>1700</v>
      </c>
      <c r="CH220">
        <v>25</v>
      </c>
      <c r="CI220">
        <v>10</v>
      </c>
      <c r="CJ220">
        <v>16</v>
      </c>
      <c r="CK220">
        <v>1600</v>
      </c>
      <c r="CL220">
        <v>26</v>
      </c>
      <c r="CM220">
        <v>10</v>
      </c>
      <c r="CN220">
        <v>16</v>
      </c>
      <c r="CO220">
        <v>1600</v>
      </c>
      <c r="CP220">
        <v>27</v>
      </c>
      <c r="CQ220">
        <v>10</v>
      </c>
      <c r="CR220">
        <v>16</v>
      </c>
      <c r="CS220">
        <v>1600</v>
      </c>
      <c r="CT220">
        <v>28</v>
      </c>
      <c r="CU220">
        <v>10</v>
      </c>
      <c r="CW220">
        <v>1550</v>
      </c>
      <c r="CX220">
        <v>29</v>
      </c>
      <c r="CY220">
        <v>10</v>
      </c>
      <c r="CZ220">
        <v>16</v>
      </c>
      <c r="DA220">
        <v>1500</v>
      </c>
      <c r="DB220">
        <v>30</v>
      </c>
      <c r="DC220">
        <v>10</v>
      </c>
      <c r="DD220">
        <v>16</v>
      </c>
      <c r="DE220">
        <v>1600</v>
      </c>
      <c r="DF220">
        <v>1</v>
      </c>
      <c r="DG220">
        <v>11</v>
      </c>
      <c r="DH220">
        <v>16</v>
      </c>
      <c r="DI220">
        <v>1650</v>
      </c>
      <c r="DJ220">
        <v>2</v>
      </c>
      <c r="DK220">
        <v>11</v>
      </c>
      <c r="DL220">
        <v>16</v>
      </c>
      <c r="DM220">
        <v>1600</v>
      </c>
      <c r="DN220">
        <v>3</v>
      </c>
      <c r="DO220">
        <v>11</v>
      </c>
      <c r="DP220">
        <v>16</v>
      </c>
      <c r="DQ220">
        <v>1600</v>
      </c>
      <c r="DZ220">
        <v>1</v>
      </c>
      <c r="EA220">
        <v>22</v>
      </c>
      <c r="EB220">
        <v>10</v>
      </c>
      <c r="EC220">
        <v>16</v>
      </c>
      <c r="ED220">
        <v>0</v>
      </c>
      <c r="EE220">
        <v>82.5</v>
      </c>
      <c r="EF220">
        <v>2</v>
      </c>
      <c r="EG220">
        <v>5</v>
      </c>
      <c r="EH220">
        <v>1</v>
      </c>
      <c r="EM220">
        <v>0</v>
      </c>
      <c r="ES220">
        <v>0</v>
      </c>
      <c r="ET220">
        <v>0</v>
      </c>
      <c r="EV220" t="s">
        <v>189</v>
      </c>
      <c r="EW220">
        <v>12</v>
      </c>
      <c r="EX220">
        <v>12</v>
      </c>
      <c r="EY220">
        <v>16</v>
      </c>
      <c r="EZ220" s="1">
        <v>0.53680555555555554</v>
      </c>
      <c r="FA220" t="str">
        <f>VLOOKUP(Table_Neonatal5[[#This Row],[Gender]],Table_Gender2[],2,FALSE)</f>
        <v>feminin</v>
      </c>
      <c r="FB220" t="e">
        <f>VLOOKUP(Table_Neonatal5[[#This Row],[PretermBy]],Table_PretermBy7[],2,FALSE)</f>
        <v>#N/A</v>
      </c>
      <c r="FC220" t="str">
        <f>VLOOKUP(Table_Neonatal5[[#This Row],[Diagnosis1]],Table_diagnosis[],2,FALSE)</f>
        <v>Bas poids de naissance</v>
      </c>
      <c r="FD220" t="str">
        <f>VLOOKUP(Table_Neonatal5[[#This Row],[Diagnosis2]],Table_diagnosis[],2,FALSE)</f>
        <v>Infection neonatale / septicimie neonatale</v>
      </c>
      <c r="FE220" s="4" t="str">
        <f>VLOOKUP(Table_Neonatal5[[#This Row],[DischargeLoc]],Table_DischargeLoc1[],2,FALSE)</f>
        <v>Sortie/maternite</v>
      </c>
      <c r="FF220" s="4" t="str">
        <f>VLOOKUP(Table_Neonatal5[[#This Row],[AdmissionTempLow]],Table_YesNo8[],2,FALSE)</f>
        <v>Non</v>
      </c>
      <c r="FG220" s="4" t="str">
        <f>VLOOKUP(Table_Neonatal5[[#This Row],[BirthWeightLow]],Table_YesNo8[],2,FALSE)</f>
        <v>Non</v>
      </c>
      <c r="FH220" s="4" t="str">
        <f>VLOOKUP(Table_Neonatal5[[#This Row],[GestationalAgeLow]],Table_YesNo8[],2,FALSE)</f>
        <v>Non</v>
      </c>
      <c r="FI220" s="4" t="str">
        <f>VLOOKUP(Table_Neonatal5[[#This Row],[MethRx]],Table_YesNo8[],2,FALSE)</f>
        <v>Oui</v>
      </c>
      <c r="FJ220" s="4" t="str">
        <f>VLOOKUP(Table_Neonatal5[[#This Row],[OxygenTherapy]],Table_YesNo8[],2,FALSE)</f>
        <v>Oui</v>
      </c>
      <c r="FK220" s="4" t="str">
        <f>VLOOKUP(Table_Neonatal5[[#This Row],[OxygenMethod]],Table_OxygenMethod6[],2,FALSE)</f>
        <v>CPAP</v>
      </c>
      <c r="FL220" s="4" t="str">
        <f>VLOOKUP(Table_Neonatal5[[#This Row],[BloodSugarLow]],Table_YesNo8[],2,FALSE)</f>
        <v>Non</v>
      </c>
      <c r="FM220" s="4" t="str">
        <f>VLOOKUP(Table_Neonatal5[[#This Row],[AdmittedFirst48]],Table_YesNo8[],2,FALSE)</f>
        <v>Oui</v>
      </c>
      <c r="FN220" s="4" t="str">
        <f>VLOOKUP(Table_Neonatal5[[#This Row],[Remained2weeks]],Table_YesNo8[],2,FALSE)</f>
        <v>Oui</v>
      </c>
      <c r="FO220" s="4" t="str">
        <f>VLOOKUP(Table_Neonatal5[[#This Row],[Antibiotics]],Table_YesNo8[],2,FALSE)</f>
        <v>Oui</v>
      </c>
      <c r="FP220" s="4" t="str">
        <f>VLOOKUP(Table_Neonatal5[[#This Row],[BilirubinMeas]],Table_YesNo8[],2,FALSE)</f>
        <v>Non</v>
      </c>
      <c r="FQ220" s="4" t="str">
        <f>VLOOKUP(Table_Neonatal5[[#This Row],[Phototherapy]],Table_YesNo8[],2,FALSE)</f>
        <v>Non</v>
      </c>
      <c r="FR220" s="3">
        <f>DATE(2000+Table_Neonatal5[[#This Row],[AdmitYear]],Table_Neonatal5[[#This Row],[AdmitMonth]],Table_Neonatal5[[#This Row],[AdmitDay]])</f>
        <v>42665</v>
      </c>
    </row>
    <row r="221" spans="1:174" x14ac:dyDescent="0.25">
      <c r="A221" t="s">
        <v>469</v>
      </c>
      <c r="B221" s="1">
        <v>0.40069444444444446</v>
      </c>
      <c r="C221" t="s">
        <v>185</v>
      </c>
      <c r="D221">
        <v>6</v>
      </c>
      <c r="E221">
        <v>1</v>
      </c>
      <c r="F221">
        <v>17</v>
      </c>
      <c r="G221">
        <v>0</v>
      </c>
      <c r="H221">
        <v>15</v>
      </c>
      <c r="I221">
        <v>1</v>
      </c>
      <c r="J221">
        <v>17</v>
      </c>
      <c r="K221">
        <v>0</v>
      </c>
      <c r="L221">
        <v>1</v>
      </c>
      <c r="M221">
        <v>0</v>
      </c>
      <c r="N221">
        <v>2060</v>
      </c>
      <c r="O221">
        <v>0</v>
      </c>
      <c r="P221">
        <v>0</v>
      </c>
      <c r="R221">
        <v>0</v>
      </c>
      <c r="T221" s="2">
        <v>0.38124999999999998</v>
      </c>
      <c r="U221">
        <v>0</v>
      </c>
      <c r="V221">
        <v>9</v>
      </c>
      <c r="W221">
        <v>0</v>
      </c>
      <c r="X221">
        <v>2</v>
      </c>
      <c r="Y221">
        <v>0</v>
      </c>
      <c r="AA221">
        <v>6</v>
      </c>
      <c r="AB221">
        <v>0</v>
      </c>
      <c r="AD221">
        <v>18</v>
      </c>
      <c r="AE221">
        <v>1</v>
      </c>
      <c r="AF221">
        <v>17</v>
      </c>
      <c r="AG221">
        <v>0</v>
      </c>
      <c r="AH221">
        <v>12</v>
      </c>
      <c r="AI221">
        <v>0</v>
      </c>
      <c r="AJ221">
        <v>1</v>
      </c>
      <c r="AK221">
        <v>2320</v>
      </c>
      <c r="AL221">
        <v>0</v>
      </c>
      <c r="AM221">
        <v>17</v>
      </c>
      <c r="AN221" s="2">
        <v>0.38124999999999998</v>
      </c>
      <c r="AO221">
        <v>0</v>
      </c>
      <c r="AP221">
        <v>15</v>
      </c>
      <c r="AQ221">
        <v>1</v>
      </c>
      <c r="AR221">
        <v>17</v>
      </c>
      <c r="AS221">
        <v>0</v>
      </c>
      <c r="AT221">
        <v>0</v>
      </c>
      <c r="AU221" s="1"/>
      <c r="AV221">
        <v>0</v>
      </c>
      <c r="AX221">
        <v>0</v>
      </c>
      <c r="AZ221">
        <v>0</v>
      </c>
      <c r="BA221">
        <v>0</v>
      </c>
      <c r="BF221">
        <v>0</v>
      </c>
      <c r="BG221" s="2"/>
      <c r="BH221">
        <v>0</v>
      </c>
      <c r="BL221">
        <v>0</v>
      </c>
      <c r="BM221" s="1"/>
      <c r="BN221">
        <v>0</v>
      </c>
      <c r="BP221" s="3"/>
      <c r="BQ221">
        <v>0</v>
      </c>
      <c r="BR221" s="3"/>
      <c r="BS221">
        <v>0</v>
      </c>
      <c r="BT221">
        <v>0</v>
      </c>
      <c r="BU221">
        <v>0</v>
      </c>
      <c r="DZ221">
        <v>1</v>
      </c>
      <c r="EA221">
        <v>15</v>
      </c>
      <c r="EB221">
        <v>1</v>
      </c>
      <c r="EC221">
        <v>17</v>
      </c>
      <c r="ED221">
        <v>0</v>
      </c>
      <c r="EE221">
        <v>112.5</v>
      </c>
      <c r="EF221">
        <v>3</v>
      </c>
      <c r="EG221">
        <v>6.75</v>
      </c>
      <c r="EH221">
        <v>1</v>
      </c>
      <c r="EM221">
        <v>0</v>
      </c>
      <c r="ES221">
        <v>0</v>
      </c>
      <c r="ET221">
        <v>0</v>
      </c>
      <c r="EV221" t="s">
        <v>189</v>
      </c>
      <c r="EW221">
        <v>2</v>
      </c>
      <c r="EX221">
        <v>2</v>
      </c>
      <c r="EY221">
        <v>17</v>
      </c>
      <c r="EZ221" s="1">
        <v>0.40416666666666667</v>
      </c>
      <c r="FA221" t="str">
        <f>VLOOKUP(Table_Neonatal5[[#This Row],[Gender]],Table_Gender2[],2,FALSE)</f>
        <v>feminin</v>
      </c>
      <c r="FB221" t="e">
        <f>VLOOKUP(Table_Neonatal5[[#This Row],[PretermBy]],Table_PretermBy7[],2,FALSE)</f>
        <v>#N/A</v>
      </c>
      <c r="FC221" t="str">
        <f>VLOOKUP(Table_Neonatal5[[#This Row],[Diagnosis1]],Table_diagnosis[],2,FALSE)</f>
        <v>Bas poids de naissance</v>
      </c>
      <c r="FD221" t="str">
        <f>VLOOKUP(Table_Neonatal5[[#This Row],[Diagnosis2]],Table_diagnosis[],2,FALSE)</f>
        <v>Hypoglycemie</v>
      </c>
      <c r="FE221" s="4" t="str">
        <f>VLOOKUP(Table_Neonatal5[[#This Row],[DischargeLoc]],Table_DischargeLoc1[],2,FALSE)</f>
        <v>Sortie/maternite</v>
      </c>
      <c r="FF221" s="4" t="str">
        <f>VLOOKUP(Table_Neonatal5[[#This Row],[AdmissionTempLow]],Table_YesNo8[],2,FALSE)</f>
        <v>Non</v>
      </c>
      <c r="FG221" s="4" t="str">
        <f>VLOOKUP(Table_Neonatal5[[#This Row],[BirthWeightLow]],Table_YesNo8[],2,FALSE)</f>
        <v>Non</v>
      </c>
      <c r="FH221" s="4" t="str">
        <f>VLOOKUP(Table_Neonatal5[[#This Row],[GestationalAgeLow]],Table_YesNo8[],2,FALSE)</f>
        <v>Non</v>
      </c>
      <c r="FI221" s="4" t="str">
        <f>VLOOKUP(Table_Neonatal5[[#This Row],[MethRx]],Table_YesNo8[],2,FALSE)</f>
        <v>Non</v>
      </c>
      <c r="FJ221" s="4" t="str">
        <f>VLOOKUP(Table_Neonatal5[[#This Row],[OxygenTherapy]],Table_YesNo8[],2,FALSE)</f>
        <v>Non</v>
      </c>
      <c r="FK221" s="4" t="e">
        <f>VLOOKUP(Table_Neonatal5[[#This Row],[OxygenMethod]],Table_OxygenMethod6[],2,FALSE)</f>
        <v>#N/A</v>
      </c>
      <c r="FL221" s="4" t="str">
        <f>VLOOKUP(Table_Neonatal5[[#This Row],[BloodSugarLow]],Table_YesNo8[],2,FALSE)</f>
        <v>Non</v>
      </c>
      <c r="FM221" s="4" t="str">
        <f>VLOOKUP(Table_Neonatal5[[#This Row],[AdmittedFirst48]],Table_YesNo8[],2,FALSE)</f>
        <v>Non</v>
      </c>
      <c r="FN221" s="4" t="str">
        <f>VLOOKUP(Table_Neonatal5[[#This Row],[Remained2weeks]],Table_YesNo8[],2,FALSE)</f>
        <v>Non</v>
      </c>
      <c r="FO221" s="4" t="str">
        <f>VLOOKUP(Table_Neonatal5[[#This Row],[Antibiotics]],Table_YesNo8[],2,FALSE)</f>
        <v>Oui</v>
      </c>
      <c r="FP221" s="4" t="str">
        <f>VLOOKUP(Table_Neonatal5[[#This Row],[BilirubinMeas]],Table_YesNo8[],2,FALSE)</f>
        <v>Non</v>
      </c>
      <c r="FQ221" s="4" t="str">
        <f>VLOOKUP(Table_Neonatal5[[#This Row],[Phototherapy]],Table_YesNo8[],2,FALSE)</f>
        <v>Non</v>
      </c>
      <c r="FR221" s="3">
        <f>DATE(2000+Table_Neonatal5[[#This Row],[AdmitYear]],Table_Neonatal5[[#This Row],[AdmitMonth]],Table_Neonatal5[[#This Row],[AdmitDay]])</f>
        <v>42750</v>
      </c>
    </row>
    <row r="222" spans="1:174" x14ac:dyDescent="0.25">
      <c r="A222" t="s">
        <v>470</v>
      </c>
      <c r="B222" s="1">
        <v>0.45833333333333331</v>
      </c>
      <c r="C222" t="s">
        <v>185</v>
      </c>
      <c r="D222">
        <v>22</v>
      </c>
      <c r="E222">
        <v>11</v>
      </c>
      <c r="F222">
        <v>16</v>
      </c>
      <c r="G222">
        <v>0</v>
      </c>
      <c r="H222">
        <v>22</v>
      </c>
      <c r="I222">
        <v>11</v>
      </c>
      <c r="J222">
        <v>16</v>
      </c>
      <c r="K222">
        <v>0</v>
      </c>
      <c r="L222">
        <v>1</v>
      </c>
      <c r="M222">
        <v>0</v>
      </c>
      <c r="N222">
        <v>3500</v>
      </c>
      <c r="O222">
        <v>0</v>
      </c>
      <c r="P222">
        <v>0</v>
      </c>
      <c r="R222">
        <v>0</v>
      </c>
      <c r="T222" s="2">
        <v>0.90972222222222221</v>
      </c>
      <c r="U222">
        <v>0</v>
      </c>
      <c r="V222">
        <v>0</v>
      </c>
      <c r="W222">
        <v>0</v>
      </c>
      <c r="X222">
        <v>12</v>
      </c>
      <c r="Y222">
        <v>0</v>
      </c>
      <c r="Z222" t="s">
        <v>471</v>
      </c>
      <c r="AB222">
        <v>1</v>
      </c>
      <c r="AD222">
        <v>24</v>
      </c>
      <c r="AE222">
        <v>11</v>
      </c>
      <c r="AF222">
        <v>16</v>
      </c>
      <c r="AG222">
        <v>0</v>
      </c>
      <c r="AH222">
        <v>2</v>
      </c>
      <c r="AI222">
        <v>0</v>
      </c>
      <c r="AJ222">
        <v>1</v>
      </c>
      <c r="AK222">
        <v>3200</v>
      </c>
      <c r="AL222">
        <v>0</v>
      </c>
      <c r="AM222">
        <v>15</v>
      </c>
      <c r="AN222" s="2">
        <v>0.90972222222222221</v>
      </c>
      <c r="AO222">
        <v>0</v>
      </c>
      <c r="AP222">
        <v>22</v>
      </c>
      <c r="AQ222">
        <v>11</v>
      </c>
      <c r="AR222">
        <v>16</v>
      </c>
      <c r="AS222">
        <v>0</v>
      </c>
      <c r="AT222">
        <v>0</v>
      </c>
      <c r="AU222" s="1"/>
      <c r="AV222">
        <v>0</v>
      </c>
      <c r="AX222">
        <v>0</v>
      </c>
      <c r="AZ222">
        <v>0</v>
      </c>
      <c r="BA222">
        <v>0</v>
      </c>
      <c r="BF222">
        <v>0</v>
      </c>
      <c r="BG222" s="2"/>
      <c r="BH222">
        <v>0</v>
      </c>
      <c r="BL222">
        <v>0</v>
      </c>
      <c r="BM222" s="1"/>
      <c r="BN222">
        <v>0</v>
      </c>
      <c r="BO222">
        <v>0</v>
      </c>
      <c r="BP222" s="3"/>
      <c r="BQ222">
        <v>0</v>
      </c>
      <c r="BR222" s="3"/>
      <c r="BS222">
        <v>0</v>
      </c>
      <c r="BT222">
        <v>1</v>
      </c>
      <c r="BU222">
        <v>0</v>
      </c>
      <c r="DZ222">
        <v>1</v>
      </c>
      <c r="EA222">
        <v>22</v>
      </c>
      <c r="EB222">
        <v>11</v>
      </c>
      <c r="EC222">
        <v>16</v>
      </c>
      <c r="ED222">
        <v>0</v>
      </c>
      <c r="EE222">
        <v>157.5</v>
      </c>
      <c r="EF222">
        <v>2</v>
      </c>
      <c r="EG222">
        <v>15.75</v>
      </c>
      <c r="EH222">
        <v>1</v>
      </c>
      <c r="EM222">
        <v>0</v>
      </c>
      <c r="ES222">
        <v>0</v>
      </c>
      <c r="ET222">
        <v>0</v>
      </c>
      <c r="EV222" t="s">
        <v>189</v>
      </c>
      <c r="EW222">
        <v>12</v>
      </c>
      <c r="EX222">
        <v>12</v>
      </c>
      <c r="EY222">
        <v>16</v>
      </c>
      <c r="EZ222" s="1">
        <v>0.46319444444444446</v>
      </c>
      <c r="FA222" t="str">
        <f>VLOOKUP(Table_Neonatal5[[#This Row],[Gender]],Table_Gender2[],2,FALSE)</f>
        <v>feminin</v>
      </c>
      <c r="FB222" t="e">
        <f>VLOOKUP(Table_Neonatal5[[#This Row],[PretermBy]],Table_PretermBy7[],2,FALSE)</f>
        <v>#N/A</v>
      </c>
      <c r="FC222" t="str">
        <f>VLOOKUP(Table_Neonatal5[[#This Row],[Diagnosis1]],Table_diagnosis[],2,FALSE)</f>
        <v>Autre diagnostic</v>
      </c>
      <c r="FD222" t="e">
        <f>VLOOKUP(Table_Neonatal5[[#This Row],[Diagnosis2]],Table_diagnosis[],2,FALSE)</f>
        <v>#N/A</v>
      </c>
      <c r="FE222" s="4" t="str">
        <f>VLOOKUP(Table_Neonatal5[[#This Row],[DischargeLoc]],Table_DischargeLoc1[],2,FALSE)</f>
        <v>Sortie/maternite</v>
      </c>
      <c r="FF222" s="4" t="str">
        <f>VLOOKUP(Table_Neonatal5[[#This Row],[AdmissionTempLow]],Table_YesNo8[],2,FALSE)</f>
        <v>Non</v>
      </c>
      <c r="FG222" s="4" t="str">
        <f>VLOOKUP(Table_Neonatal5[[#This Row],[BirthWeightLow]],Table_YesNo8[],2,FALSE)</f>
        <v>Non</v>
      </c>
      <c r="FH222" s="4" t="str">
        <f>VLOOKUP(Table_Neonatal5[[#This Row],[GestationalAgeLow]],Table_YesNo8[],2,FALSE)</f>
        <v>Non</v>
      </c>
      <c r="FI222" s="4" t="str">
        <f>VLOOKUP(Table_Neonatal5[[#This Row],[MethRx]],Table_YesNo8[],2,FALSE)</f>
        <v>Non</v>
      </c>
      <c r="FJ222" s="4" t="str">
        <f>VLOOKUP(Table_Neonatal5[[#This Row],[OxygenTherapy]],Table_YesNo8[],2,FALSE)</f>
        <v>Non</v>
      </c>
      <c r="FK222" s="4" t="e">
        <f>VLOOKUP(Table_Neonatal5[[#This Row],[OxygenMethod]],Table_OxygenMethod6[],2,FALSE)</f>
        <v>#N/A</v>
      </c>
      <c r="FL222" s="4" t="str">
        <f>VLOOKUP(Table_Neonatal5[[#This Row],[BloodSugarLow]],Table_YesNo8[],2,FALSE)</f>
        <v>Non</v>
      </c>
      <c r="FM222" s="4" t="str">
        <f>VLOOKUP(Table_Neonatal5[[#This Row],[AdmittedFirst48]],Table_YesNo8[],2,FALSE)</f>
        <v>Oui</v>
      </c>
      <c r="FN222" s="4" t="str">
        <f>VLOOKUP(Table_Neonatal5[[#This Row],[Remained2weeks]],Table_YesNo8[],2,FALSE)</f>
        <v>Non</v>
      </c>
      <c r="FO222" s="4" t="str">
        <f>VLOOKUP(Table_Neonatal5[[#This Row],[Antibiotics]],Table_YesNo8[],2,FALSE)</f>
        <v>Oui</v>
      </c>
      <c r="FP222" s="4" t="str">
        <f>VLOOKUP(Table_Neonatal5[[#This Row],[BilirubinMeas]],Table_YesNo8[],2,FALSE)</f>
        <v>Non</v>
      </c>
      <c r="FQ222" s="4" t="str">
        <f>VLOOKUP(Table_Neonatal5[[#This Row],[Phototherapy]],Table_YesNo8[],2,FALSE)</f>
        <v>Non</v>
      </c>
      <c r="FR222" s="3">
        <f>DATE(2000+Table_Neonatal5[[#This Row],[AdmitYear]],Table_Neonatal5[[#This Row],[AdmitMonth]],Table_Neonatal5[[#This Row],[AdmitDay]])</f>
        <v>42696</v>
      </c>
    </row>
    <row r="223" spans="1:174" x14ac:dyDescent="0.25">
      <c r="A223" t="s">
        <v>472</v>
      </c>
      <c r="B223" s="1">
        <v>0.63194444444444442</v>
      </c>
      <c r="C223" t="s">
        <v>185</v>
      </c>
      <c r="D223">
        <v>16</v>
      </c>
      <c r="E223">
        <v>10</v>
      </c>
      <c r="F223">
        <v>16</v>
      </c>
      <c r="G223">
        <v>0</v>
      </c>
      <c r="H223">
        <v>16</v>
      </c>
      <c r="I223">
        <v>10</v>
      </c>
      <c r="J223">
        <v>16</v>
      </c>
      <c r="K223">
        <v>0</v>
      </c>
      <c r="L223">
        <v>1</v>
      </c>
      <c r="M223">
        <v>0</v>
      </c>
      <c r="N223">
        <v>3400</v>
      </c>
      <c r="O223">
        <v>0</v>
      </c>
      <c r="P223">
        <v>0</v>
      </c>
      <c r="R223">
        <v>0</v>
      </c>
      <c r="T223" s="2">
        <v>0.95833333333333337</v>
      </c>
      <c r="U223">
        <v>0</v>
      </c>
      <c r="V223">
        <v>0</v>
      </c>
      <c r="W223">
        <v>0</v>
      </c>
      <c r="X223">
        <v>3</v>
      </c>
      <c r="Y223">
        <v>0</v>
      </c>
      <c r="AB223">
        <v>1</v>
      </c>
      <c r="AD223">
        <v>19</v>
      </c>
      <c r="AE223">
        <v>10</v>
      </c>
      <c r="AF223">
        <v>16</v>
      </c>
      <c r="AG223">
        <v>0</v>
      </c>
      <c r="AH223">
        <v>3</v>
      </c>
      <c r="AI223">
        <v>0</v>
      </c>
      <c r="AJ223">
        <v>1</v>
      </c>
      <c r="AK223">
        <v>3250</v>
      </c>
      <c r="AL223">
        <v>0</v>
      </c>
      <c r="AM223">
        <v>17</v>
      </c>
      <c r="AN223" s="2">
        <v>0.95833333333333337</v>
      </c>
      <c r="AO223">
        <v>0</v>
      </c>
      <c r="AP223">
        <v>16</v>
      </c>
      <c r="AQ223">
        <v>10</v>
      </c>
      <c r="AR223">
        <v>16</v>
      </c>
      <c r="AS223">
        <v>0</v>
      </c>
      <c r="AT223">
        <v>0</v>
      </c>
      <c r="AU223" s="1"/>
      <c r="AV223">
        <v>0</v>
      </c>
      <c r="AX223">
        <v>0</v>
      </c>
      <c r="AZ223">
        <v>0</v>
      </c>
      <c r="BA223">
        <v>0</v>
      </c>
      <c r="BF223">
        <v>0</v>
      </c>
      <c r="BG223" s="2"/>
      <c r="BH223">
        <v>0</v>
      </c>
      <c r="BL223">
        <v>0</v>
      </c>
      <c r="BM223" s="1"/>
      <c r="BN223">
        <v>0</v>
      </c>
      <c r="BP223" s="3"/>
      <c r="BQ223">
        <v>0</v>
      </c>
      <c r="BR223" s="3"/>
      <c r="BS223">
        <v>0</v>
      </c>
      <c r="BT223">
        <v>1</v>
      </c>
      <c r="BU223">
        <v>0</v>
      </c>
      <c r="DZ223">
        <v>1</v>
      </c>
      <c r="EA223">
        <v>16</v>
      </c>
      <c r="EB223">
        <v>10</v>
      </c>
      <c r="EC223">
        <v>16</v>
      </c>
      <c r="ED223">
        <v>0</v>
      </c>
      <c r="EE223">
        <v>170</v>
      </c>
      <c r="EF223">
        <v>2</v>
      </c>
      <c r="EG223">
        <v>17</v>
      </c>
      <c r="EH223">
        <v>1</v>
      </c>
      <c r="EM223">
        <v>0</v>
      </c>
      <c r="ES223">
        <v>0</v>
      </c>
      <c r="ET223">
        <v>0</v>
      </c>
      <c r="EV223" t="s">
        <v>189</v>
      </c>
      <c r="EW223">
        <v>11</v>
      </c>
      <c r="EX223">
        <v>11</v>
      </c>
      <c r="EY223">
        <v>16</v>
      </c>
      <c r="EZ223" s="1">
        <v>0.63541666666666663</v>
      </c>
      <c r="FA223" t="str">
        <f>VLOOKUP(Table_Neonatal5[[#This Row],[Gender]],Table_Gender2[],2,FALSE)</f>
        <v>feminin</v>
      </c>
      <c r="FB223" t="e">
        <f>VLOOKUP(Table_Neonatal5[[#This Row],[PretermBy]],Table_PretermBy7[],2,FALSE)</f>
        <v>#N/A</v>
      </c>
      <c r="FC223" t="str">
        <f>VLOOKUP(Table_Neonatal5[[#This Row],[Diagnosis1]],Table_diagnosis[],2,FALSE)</f>
        <v>Infection neonatale / septicimie neonatale</v>
      </c>
      <c r="FD223" t="e">
        <f>VLOOKUP(Table_Neonatal5[[#This Row],[Diagnosis2]],Table_diagnosis[],2,FALSE)</f>
        <v>#N/A</v>
      </c>
      <c r="FE223" s="4" t="str">
        <f>VLOOKUP(Table_Neonatal5[[#This Row],[DischargeLoc]],Table_DischargeLoc1[],2,FALSE)</f>
        <v>Sortie/maternite</v>
      </c>
      <c r="FF223" s="4" t="str">
        <f>VLOOKUP(Table_Neonatal5[[#This Row],[AdmissionTempLow]],Table_YesNo8[],2,FALSE)</f>
        <v>Non</v>
      </c>
      <c r="FG223" s="4" t="str">
        <f>VLOOKUP(Table_Neonatal5[[#This Row],[BirthWeightLow]],Table_YesNo8[],2,FALSE)</f>
        <v>Non</v>
      </c>
      <c r="FH223" s="4" t="str">
        <f>VLOOKUP(Table_Neonatal5[[#This Row],[GestationalAgeLow]],Table_YesNo8[],2,FALSE)</f>
        <v>Non</v>
      </c>
      <c r="FI223" s="4" t="str">
        <f>VLOOKUP(Table_Neonatal5[[#This Row],[MethRx]],Table_YesNo8[],2,FALSE)</f>
        <v>Non</v>
      </c>
      <c r="FJ223" s="4" t="str">
        <f>VLOOKUP(Table_Neonatal5[[#This Row],[OxygenTherapy]],Table_YesNo8[],2,FALSE)</f>
        <v>Non</v>
      </c>
      <c r="FK223" s="4" t="e">
        <f>VLOOKUP(Table_Neonatal5[[#This Row],[OxygenMethod]],Table_OxygenMethod6[],2,FALSE)</f>
        <v>#N/A</v>
      </c>
      <c r="FL223" s="4" t="str">
        <f>VLOOKUP(Table_Neonatal5[[#This Row],[BloodSugarLow]],Table_YesNo8[],2,FALSE)</f>
        <v>Non</v>
      </c>
      <c r="FM223" s="4" t="str">
        <f>VLOOKUP(Table_Neonatal5[[#This Row],[AdmittedFirst48]],Table_YesNo8[],2,FALSE)</f>
        <v>Oui</v>
      </c>
      <c r="FN223" s="4" t="str">
        <f>VLOOKUP(Table_Neonatal5[[#This Row],[Remained2weeks]],Table_YesNo8[],2,FALSE)</f>
        <v>Non</v>
      </c>
      <c r="FO223" s="4" t="str">
        <f>VLOOKUP(Table_Neonatal5[[#This Row],[Antibiotics]],Table_YesNo8[],2,FALSE)</f>
        <v>Oui</v>
      </c>
      <c r="FP223" s="4" t="str">
        <f>VLOOKUP(Table_Neonatal5[[#This Row],[BilirubinMeas]],Table_YesNo8[],2,FALSE)</f>
        <v>Non</v>
      </c>
      <c r="FQ223" s="4" t="str">
        <f>VLOOKUP(Table_Neonatal5[[#This Row],[Phototherapy]],Table_YesNo8[],2,FALSE)</f>
        <v>Non</v>
      </c>
      <c r="FR223" s="3">
        <f>DATE(2000+Table_Neonatal5[[#This Row],[AdmitYear]],Table_Neonatal5[[#This Row],[AdmitMonth]],Table_Neonatal5[[#This Row],[AdmitDay]])</f>
        <v>42659</v>
      </c>
    </row>
    <row r="224" spans="1:174" x14ac:dyDescent="0.25">
      <c r="A224" t="s">
        <v>473</v>
      </c>
      <c r="B224" s="1">
        <v>0.65138888888888891</v>
      </c>
      <c r="C224" t="s">
        <v>185</v>
      </c>
      <c r="D224">
        <v>13</v>
      </c>
      <c r="E224">
        <v>10</v>
      </c>
      <c r="F224">
        <v>16</v>
      </c>
      <c r="G224">
        <v>0</v>
      </c>
      <c r="H224">
        <v>13</v>
      </c>
      <c r="I224">
        <v>10</v>
      </c>
      <c r="J224">
        <v>16</v>
      </c>
      <c r="K224">
        <v>0</v>
      </c>
      <c r="L224">
        <v>0</v>
      </c>
      <c r="M224">
        <v>0</v>
      </c>
      <c r="N224">
        <v>2800</v>
      </c>
      <c r="O224">
        <v>0</v>
      </c>
      <c r="P224">
        <v>0</v>
      </c>
      <c r="R224">
        <v>0</v>
      </c>
      <c r="T224" s="2">
        <v>0.47638888888888886</v>
      </c>
      <c r="U224">
        <v>0</v>
      </c>
      <c r="V224">
        <v>0</v>
      </c>
      <c r="W224">
        <v>0</v>
      </c>
      <c r="X224">
        <v>3</v>
      </c>
      <c r="Y224">
        <v>0</v>
      </c>
      <c r="AB224">
        <v>1</v>
      </c>
      <c r="AD224">
        <v>20</v>
      </c>
      <c r="AE224">
        <v>10</v>
      </c>
      <c r="AF224">
        <v>16</v>
      </c>
      <c r="AG224">
        <v>0</v>
      </c>
      <c r="AH224">
        <v>6</v>
      </c>
      <c r="AI224">
        <v>0</v>
      </c>
      <c r="AJ224">
        <v>1</v>
      </c>
      <c r="AK224">
        <v>2800</v>
      </c>
      <c r="AL224">
        <v>0</v>
      </c>
      <c r="AM224">
        <v>17</v>
      </c>
      <c r="AN224" s="2">
        <v>0.47638888888888886</v>
      </c>
      <c r="AO224">
        <v>0</v>
      </c>
      <c r="AP224">
        <v>13</v>
      </c>
      <c r="AQ224">
        <v>10</v>
      </c>
      <c r="AR224">
        <v>16</v>
      </c>
      <c r="AS224">
        <v>0</v>
      </c>
      <c r="AT224">
        <v>0</v>
      </c>
      <c r="AU224" s="1"/>
      <c r="AV224">
        <v>0</v>
      </c>
      <c r="AX224">
        <v>0</v>
      </c>
      <c r="AZ224">
        <v>0</v>
      </c>
      <c r="BA224">
        <v>0</v>
      </c>
      <c r="BF224">
        <v>0</v>
      </c>
      <c r="BG224" s="2"/>
      <c r="BH224">
        <v>0</v>
      </c>
      <c r="BL224">
        <v>0</v>
      </c>
      <c r="BM224" s="1"/>
      <c r="BN224">
        <v>0</v>
      </c>
      <c r="BO224">
        <v>0</v>
      </c>
      <c r="BP224" s="3"/>
      <c r="BQ224">
        <v>0</v>
      </c>
      <c r="BR224" s="3"/>
      <c r="BS224">
        <v>0</v>
      </c>
      <c r="BT224">
        <v>1</v>
      </c>
      <c r="BU224">
        <v>0</v>
      </c>
      <c r="DZ224">
        <v>1</v>
      </c>
      <c r="EA224">
        <v>13</v>
      </c>
      <c r="EB224">
        <v>10</v>
      </c>
      <c r="EC224">
        <v>16</v>
      </c>
      <c r="ED224">
        <v>0</v>
      </c>
      <c r="EE224">
        <v>140</v>
      </c>
      <c r="EF224">
        <v>2</v>
      </c>
      <c r="EG224">
        <v>14</v>
      </c>
      <c r="EH224">
        <v>1</v>
      </c>
      <c r="EM224">
        <v>1</v>
      </c>
      <c r="EP224">
        <v>17</v>
      </c>
      <c r="EQ224">
        <v>10</v>
      </c>
      <c r="ER224">
        <v>16</v>
      </c>
      <c r="ES224">
        <v>0</v>
      </c>
      <c r="ET224">
        <v>0</v>
      </c>
      <c r="EV224" t="s">
        <v>189</v>
      </c>
      <c r="EW224">
        <v>11</v>
      </c>
      <c r="EX224">
        <v>11</v>
      </c>
      <c r="EY224">
        <v>16</v>
      </c>
      <c r="EZ224" s="1">
        <v>0.65486111111111112</v>
      </c>
      <c r="FA224" t="str">
        <f>VLOOKUP(Table_Neonatal5[[#This Row],[Gender]],Table_Gender2[],2,FALSE)</f>
        <v>masculin</v>
      </c>
      <c r="FB224" t="e">
        <f>VLOOKUP(Table_Neonatal5[[#This Row],[PretermBy]],Table_PretermBy7[],2,FALSE)</f>
        <v>#N/A</v>
      </c>
      <c r="FC224" t="str">
        <f>VLOOKUP(Table_Neonatal5[[#This Row],[Diagnosis1]],Table_diagnosis[],2,FALSE)</f>
        <v>Infection neonatale / septicimie neonatale</v>
      </c>
      <c r="FD224" t="e">
        <f>VLOOKUP(Table_Neonatal5[[#This Row],[Diagnosis2]],Table_diagnosis[],2,FALSE)</f>
        <v>#N/A</v>
      </c>
      <c r="FE224" s="4" t="str">
        <f>VLOOKUP(Table_Neonatal5[[#This Row],[DischargeLoc]],Table_DischargeLoc1[],2,FALSE)</f>
        <v>Sortie/maternite</v>
      </c>
      <c r="FF224" s="4" t="str">
        <f>VLOOKUP(Table_Neonatal5[[#This Row],[AdmissionTempLow]],Table_YesNo8[],2,FALSE)</f>
        <v>Non</v>
      </c>
      <c r="FG224" s="4" t="str">
        <f>VLOOKUP(Table_Neonatal5[[#This Row],[BirthWeightLow]],Table_YesNo8[],2,FALSE)</f>
        <v>Non</v>
      </c>
      <c r="FH224" s="4" t="str">
        <f>VLOOKUP(Table_Neonatal5[[#This Row],[GestationalAgeLow]],Table_YesNo8[],2,FALSE)</f>
        <v>Non</v>
      </c>
      <c r="FI224" s="4" t="str">
        <f>VLOOKUP(Table_Neonatal5[[#This Row],[MethRx]],Table_YesNo8[],2,FALSE)</f>
        <v>Non</v>
      </c>
      <c r="FJ224" s="4" t="str">
        <f>VLOOKUP(Table_Neonatal5[[#This Row],[OxygenTherapy]],Table_YesNo8[],2,FALSE)</f>
        <v>Non</v>
      </c>
      <c r="FK224" s="4" t="e">
        <f>VLOOKUP(Table_Neonatal5[[#This Row],[OxygenMethod]],Table_OxygenMethod6[],2,FALSE)</f>
        <v>#N/A</v>
      </c>
      <c r="FL224" s="4" t="str">
        <f>VLOOKUP(Table_Neonatal5[[#This Row],[BloodSugarLow]],Table_YesNo8[],2,FALSE)</f>
        <v>Non</v>
      </c>
      <c r="FM224" s="4" t="str">
        <f>VLOOKUP(Table_Neonatal5[[#This Row],[AdmittedFirst48]],Table_YesNo8[],2,FALSE)</f>
        <v>Oui</v>
      </c>
      <c r="FN224" s="4" t="str">
        <f>VLOOKUP(Table_Neonatal5[[#This Row],[Remained2weeks]],Table_YesNo8[],2,FALSE)</f>
        <v>Non</v>
      </c>
      <c r="FO224" s="4" t="str">
        <f>VLOOKUP(Table_Neonatal5[[#This Row],[Antibiotics]],Table_YesNo8[],2,FALSE)</f>
        <v>Oui</v>
      </c>
      <c r="FP224" s="4" t="str">
        <f>VLOOKUP(Table_Neonatal5[[#This Row],[BilirubinMeas]],Table_YesNo8[],2,FALSE)</f>
        <v>Oui</v>
      </c>
      <c r="FQ224" s="4" t="str">
        <f>VLOOKUP(Table_Neonatal5[[#This Row],[Phototherapy]],Table_YesNo8[],2,FALSE)</f>
        <v>Non</v>
      </c>
      <c r="FR224" s="3">
        <f>DATE(2000+Table_Neonatal5[[#This Row],[AdmitYear]],Table_Neonatal5[[#This Row],[AdmitMonth]],Table_Neonatal5[[#This Row],[AdmitDay]])</f>
        <v>42656</v>
      </c>
    </row>
    <row r="225" spans="1:174" x14ac:dyDescent="0.25">
      <c r="A225" t="s">
        <v>474</v>
      </c>
      <c r="B225" s="1">
        <v>0.4861111111111111</v>
      </c>
      <c r="C225" t="s">
        <v>185</v>
      </c>
      <c r="D225">
        <v>21</v>
      </c>
      <c r="E225">
        <v>2</v>
      </c>
      <c r="F225">
        <v>17</v>
      </c>
      <c r="G225">
        <v>0</v>
      </c>
      <c r="H225">
        <v>22</v>
      </c>
      <c r="I225">
        <v>2</v>
      </c>
      <c r="J225">
        <v>17</v>
      </c>
      <c r="K225">
        <v>0</v>
      </c>
      <c r="L225">
        <v>0</v>
      </c>
      <c r="M225">
        <v>0</v>
      </c>
      <c r="N225">
        <v>2700</v>
      </c>
      <c r="O225">
        <v>0</v>
      </c>
      <c r="P225">
        <v>0</v>
      </c>
      <c r="R225">
        <v>0</v>
      </c>
      <c r="T225" s="2">
        <v>0.43055555555555558</v>
      </c>
      <c r="U225">
        <v>0</v>
      </c>
      <c r="V225">
        <v>1</v>
      </c>
      <c r="W225">
        <v>0</v>
      </c>
      <c r="X225">
        <v>3</v>
      </c>
      <c r="Y225">
        <v>0</v>
      </c>
      <c r="Z225" t="s">
        <v>475</v>
      </c>
      <c r="AA225">
        <v>9</v>
      </c>
      <c r="AB225">
        <v>0</v>
      </c>
      <c r="AC225" t="s">
        <v>476</v>
      </c>
      <c r="AD225">
        <v>9</v>
      </c>
      <c r="AE225">
        <v>3</v>
      </c>
      <c r="AF225">
        <v>17</v>
      </c>
      <c r="AG225">
        <v>0</v>
      </c>
      <c r="AH225">
        <v>16</v>
      </c>
      <c r="AI225">
        <v>0</v>
      </c>
      <c r="AJ225">
        <v>1</v>
      </c>
      <c r="AK225">
        <v>2700</v>
      </c>
      <c r="AL225">
        <v>0</v>
      </c>
      <c r="AM225">
        <v>17</v>
      </c>
      <c r="AN225" s="2">
        <v>0.43055555555555558</v>
      </c>
      <c r="AO225">
        <v>0</v>
      </c>
      <c r="AP225">
        <v>22</v>
      </c>
      <c r="AQ225">
        <v>2</v>
      </c>
      <c r="AR225">
        <v>17</v>
      </c>
      <c r="AS225">
        <v>0</v>
      </c>
      <c r="AT225">
        <v>0</v>
      </c>
      <c r="AU225" s="1"/>
      <c r="AV225">
        <v>0</v>
      </c>
      <c r="AX225">
        <v>0</v>
      </c>
      <c r="AZ225">
        <v>0</v>
      </c>
      <c r="BA225">
        <v>0</v>
      </c>
      <c r="BF225">
        <v>0</v>
      </c>
      <c r="BG225" s="2"/>
      <c r="BH225">
        <v>0</v>
      </c>
      <c r="BL225">
        <v>0</v>
      </c>
      <c r="BM225" s="1"/>
      <c r="BN225">
        <v>0</v>
      </c>
      <c r="BO225">
        <v>0</v>
      </c>
      <c r="BP225" s="3"/>
      <c r="BQ225">
        <v>0</v>
      </c>
      <c r="BR225" s="3"/>
      <c r="BS225">
        <v>0</v>
      </c>
      <c r="BT225">
        <v>1</v>
      </c>
      <c r="BU225">
        <v>1</v>
      </c>
      <c r="BV225">
        <v>22</v>
      </c>
      <c r="BW225">
        <v>2</v>
      </c>
      <c r="BX225">
        <v>17</v>
      </c>
      <c r="BY225">
        <v>2700</v>
      </c>
      <c r="BZ225">
        <v>23</v>
      </c>
      <c r="CA225">
        <v>2</v>
      </c>
      <c r="CB225">
        <v>17</v>
      </c>
      <c r="CC225">
        <v>2550</v>
      </c>
      <c r="CD225">
        <v>24</v>
      </c>
      <c r="CE225">
        <v>2</v>
      </c>
      <c r="CF225">
        <v>17</v>
      </c>
      <c r="CG225">
        <v>2550</v>
      </c>
      <c r="CH225">
        <v>25</v>
      </c>
      <c r="CI225">
        <v>2</v>
      </c>
      <c r="CJ225">
        <v>17</v>
      </c>
      <c r="CK225">
        <v>2650</v>
      </c>
      <c r="CL225">
        <v>26</v>
      </c>
      <c r="CM225">
        <v>2</v>
      </c>
      <c r="CN225">
        <v>17</v>
      </c>
      <c r="CO225">
        <v>2720</v>
      </c>
      <c r="CP225">
        <v>27</v>
      </c>
      <c r="CQ225">
        <v>2</v>
      </c>
      <c r="CR225">
        <v>17</v>
      </c>
      <c r="CS225">
        <v>2600</v>
      </c>
      <c r="CT225">
        <v>28</v>
      </c>
      <c r="CU225">
        <v>2</v>
      </c>
      <c r="CW225">
        <v>2550</v>
      </c>
      <c r="CX225">
        <v>1</v>
      </c>
      <c r="CY225">
        <v>3</v>
      </c>
      <c r="CZ225">
        <v>17</v>
      </c>
      <c r="DA225">
        <v>2500</v>
      </c>
      <c r="DB225">
        <v>2</v>
      </c>
      <c r="DC225">
        <v>3</v>
      </c>
      <c r="DD225">
        <v>17</v>
      </c>
      <c r="DE225">
        <v>2550</v>
      </c>
      <c r="DF225">
        <v>3</v>
      </c>
      <c r="DG225">
        <v>3</v>
      </c>
      <c r="DH225">
        <v>17</v>
      </c>
      <c r="DI225">
        <v>2550</v>
      </c>
      <c r="DJ225">
        <v>4</v>
      </c>
      <c r="DK225">
        <v>3</v>
      </c>
      <c r="DL225">
        <v>17</v>
      </c>
      <c r="DM225">
        <v>2550</v>
      </c>
      <c r="DN225">
        <v>5</v>
      </c>
      <c r="DO225">
        <v>3</v>
      </c>
      <c r="DP225">
        <v>17</v>
      </c>
      <c r="DQ225">
        <v>2600</v>
      </c>
      <c r="DZ225">
        <v>1</v>
      </c>
      <c r="EA225">
        <v>22</v>
      </c>
      <c r="EB225">
        <v>2</v>
      </c>
      <c r="EC225">
        <v>17</v>
      </c>
      <c r="ED225">
        <v>0</v>
      </c>
      <c r="EE225">
        <v>382</v>
      </c>
      <c r="EF225">
        <v>2</v>
      </c>
      <c r="EG225">
        <v>13.5</v>
      </c>
      <c r="EH225">
        <v>1</v>
      </c>
      <c r="EI225">
        <v>127</v>
      </c>
      <c r="EJ225">
        <v>3</v>
      </c>
      <c r="EM225">
        <v>0</v>
      </c>
      <c r="ES225">
        <v>0</v>
      </c>
      <c r="ET225">
        <v>0</v>
      </c>
      <c r="EV225" t="s">
        <v>189</v>
      </c>
      <c r="EW225">
        <v>4</v>
      </c>
      <c r="EX225">
        <v>4</v>
      </c>
      <c r="EY225">
        <v>17</v>
      </c>
      <c r="EZ225" s="1">
        <v>0.49027777777777776</v>
      </c>
      <c r="FA225" t="str">
        <f>VLOOKUP(Table_Neonatal5[[#This Row],[Gender]],Table_Gender2[],2,FALSE)</f>
        <v>masculin</v>
      </c>
      <c r="FB225" t="e">
        <f>VLOOKUP(Table_Neonatal5[[#This Row],[PretermBy]],Table_PretermBy7[],2,FALSE)</f>
        <v>#N/A</v>
      </c>
      <c r="FC225" t="str">
        <f>VLOOKUP(Table_Neonatal5[[#This Row],[Diagnosis1]],Table_diagnosis[],2,FALSE)</f>
        <v>Infection neonatale / septicimie neonatale</v>
      </c>
      <c r="FD225" t="str">
        <f>VLOOKUP(Table_Neonatal5[[#This Row],[Diagnosis2]],Table_diagnosis[],2,FALSE)</f>
        <v>Convulsion</v>
      </c>
      <c r="FE225" s="4" t="str">
        <f>VLOOKUP(Table_Neonatal5[[#This Row],[DischargeLoc]],Table_DischargeLoc1[],2,FALSE)</f>
        <v>Sortie/maternite</v>
      </c>
      <c r="FF225" s="4" t="str">
        <f>VLOOKUP(Table_Neonatal5[[#This Row],[AdmissionTempLow]],Table_YesNo8[],2,FALSE)</f>
        <v>Non</v>
      </c>
      <c r="FG225" s="4" t="str">
        <f>VLOOKUP(Table_Neonatal5[[#This Row],[BirthWeightLow]],Table_YesNo8[],2,FALSE)</f>
        <v>Non</v>
      </c>
      <c r="FH225" s="4" t="str">
        <f>VLOOKUP(Table_Neonatal5[[#This Row],[GestationalAgeLow]],Table_YesNo8[],2,FALSE)</f>
        <v>Non</v>
      </c>
      <c r="FI225" s="4" t="str">
        <f>VLOOKUP(Table_Neonatal5[[#This Row],[MethRx]],Table_YesNo8[],2,FALSE)</f>
        <v>Non</v>
      </c>
      <c r="FJ225" s="4" t="str">
        <f>VLOOKUP(Table_Neonatal5[[#This Row],[OxygenTherapy]],Table_YesNo8[],2,FALSE)</f>
        <v>Non</v>
      </c>
      <c r="FK225" s="4" t="e">
        <f>VLOOKUP(Table_Neonatal5[[#This Row],[OxygenMethod]],Table_OxygenMethod6[],2,FALSE)</f>
        <v>#N/A</v>
      </c>
      <c r="FL225" s="4" t="str">
        <f>VLOOKUP(Table_Neonatal5[[#This Row],[BloodSugarLow]],Table_YesNo8[],2,FALSE)</f>
        <v>Non</v>
      </c>
      <c r="FM225" s="4" t="str">
        <f>VLOOKUP(Table_Neonatal5[[#This Row],[AdmittedFirst48]],Table_YesNo8[],2,FALSE)</f>
        <v>Oui</v>
      </c>
      <c r="FN225" s="4" t="str">
        <f>VLOOKUP(Table_Neonatal5[[#This Row],[Remained2weeks]],Table_YesNo8[],2,FALSE)</f>
        <v>Oui</v>
      </c>
      <c r="FO225" s="4" t="str">
        <f>VLOOKUP(Table_Neonatal5[[#This Row],[Antibiotics]],Table_YesNo8[],2,FALSE)</f>
        <v>Oui</v>
      </c>
      <c r="FP225" s="4" t="str">
        <f>VLOOKUP(Table_Neonatal5[[#This Row],[BilirubinMeas]],Table_YesNo8[],2,FALSE)</f>
        <v>Non</v>
      </c>
      <c r="FQ225" s="4" t="str">
        <f>VLOOKUP(Table_Neonatal5[[#This Row],[Phototherapy]],Table_YesNo8[],2,FALSE)</f>
        <v>Non</v>
      </c>
      <c r="FR225" s="3">
        <f>DATE(2000+Table_Neonatal5[[#This Row],[AdmitYear]],Table_Neonatal5[[#This Row],[AdmitMonth]],Table_Neonatal5[[#This Row],[AdmitDay]])</f>
        <v>42788</v>
      </c>
    </row>
    <row r="226" spans="1:174" x14ac:dyDescent="0.25">
      <c r="A226" t="s">
        <v>477</v>
      </c>
      <c r="B226" s="1">
        <v>0.36944444444444446</v>
      </c>
      <c r="C226" t="s">
        <v>185</v>
      </c>
      <c r="D226">
        <v>12</v>
      </c>
      <c r="E226">
        <v>10</v>
      </c>
      <c r="F226">
        <v>16</v>
      </c>
      <c r="G226">
        <v>0</v>
      </c>
      <c r="H226">
        <v>13</v>
      </c>
      <c r="I226">
        <v>10</v>
      </c>
      <c r="J226">
        <v>16</v>
      </c>
      <c r="K226">
        <v>0</v>
      </c>
      <c r="L226">
        <v>0</v>
      </c>
      <c r="M226">
        <v>0</v>
      </c>
      <c r="N226">
        <v>1000</v>
      </c>
      <c r="O226">
        <v>0</v>
      </c>
      <c r="P226">
        <v>1</v>
      </c>
      <c r="Q226">
        <v>25</v>
      </c>
      <c r="R226">
        <v>0</v>
      </c>
      <c r="T226" s="2">
        <v>0.43125000000000002</v>
      </c>
      <c r="U226">
        <v>0</v>
      </c>
      <c r="V226">
        <v>0</v>
      </c>
      <c r="W226">
        <v>0</v>
      </c>
      <c r="X226">
        <v>1</v>
      </c>
      <c r="Y226">
        <v>0</v>
      </c>
      <c r="Z226" t="s">
        <v>3</v>
      </c>
      <c r="AA226">
        <v>4</v>
      </c>
      <c r="AB226">
        <v>0</v>
      </c>
      <c r="AD226">
        <v>26</v>
      </c>
      <c r="AE226">
        <v>10</v>
      </c>
      <c r="AF226">
        <v>16</v>
      </c>
      <c r="AG226">
        <v>0</v>
      </c>
      <c r="AH226">
        <v>14</v>
      </c>
      <c r="AI226">
        <v>0</v>
      </c>
      <c r="AJ226">
        <v>4</v>
      </c>
      <c r="AK226">
        <v>1000</v>
      </c>
      <c r="AL226">
        <v>0</v>
      </c>
      <c r="AM226">
        <v>16</v>
      </c>
      <c r="AN226" s="2">
        <v>0.43125000000000002</v>
      </c>
      <c r="AO226">
        <v>0</v>
      </c>
      <c r="AP226">
        <v>12</v>
      </c>
      <c r="AQ226">
        <v>10</v>
      </c>
      <c r="AR226">
        <v>16</v>
      </c>
      <c r="AS226">
        <v>0</v>
      </c>
      <c r="AT226">
        <v>0</v>
      </c>
      <c r="AU226" s="1"/>
      <c r="AV226">
        <v>0</v>
      </c>
      <c r="AX226">
        <v>0</v>
      </c>
      <c r="AZ226">
        <v>1</v>
      </c>
      <c r="BA226">
        <v>1</v>
      </c>
      <c r="BC226">
        <v>12</v>
      </c>
      <c r="BD226">
        <v>10</v>
      </c>
      <c r="BE226">
        <v>16</v>
      </c>
      <c r="BF226">
        <v>0</v>
      </c>
      <c r="BG226" s="2"/>
      <c r="BH226">
        <v>0</v>
      </c>
      <c r="BI226">
        <v>26</v>
      </c>
      <c r="BJ226">
        <v>10</v>
      </c>
      <c r="BK226">
        <v>16</v>
      </c>
      <c r="BL226">
        <v>0</v>
      </c>
      <c r="BM226" s="1"/>
      <c r="BN226">
        <v>0</v>
      </c>
      <c r="BO226">
        <v>0</v>
      </c>
      <c r="BP226" s="3"/>
      <c r="BQ226">
        <v>0</v>
      </c>
      <c r="BR226" s="3"/>
      <c r="BS226">
        <v>0</v>
      </c>
      <c r="BT226">
        <v>1</v>
      </c>
      <c r="BU226">
        <v>1</v>
      </c>
      <c r="BV226">
        <v>12</v>
      </c>
      <c r="BW226">
        <v>10</v>
      </c>
      <c r="BX226">
        <v>16</v>
      </c>
      <c r="BY226">
        <v>1000</v>
      </c>
      <c r="BZ226">
        <v>13</v>
      </c>
      <c r="CA226">
        <v>10</v>
      </c>
      <c r="CB226">
        <v>16</v>
      </c>
      <c r="CC226">
        <v>1000</v>
      </c>
      <c r="CD226">
        <v>14</v>
      </c>
      <c r="CE226">
        <v>10</v>
      </c>
      <c r="CF226">
        <v>16</v>
      </c>
      <c r="CG226">
        <v>1000</v>
      </c>
      <c r="CH226">
        <v>15</v>
      </c>
      <c r="CI226">
        <v>10</v>
      </c>
      <c r="CJ226">
        <v>16</v>
      </c>
      <c r="CK226">
        <v>900</v>
      </c>
      <c r="CL226">
        <v>16</v>
      </c>
      <c r="CM226">
        <v>10</v>
      </c>
      <c r="CN226">
        <v>16</v>
      </c>
      <c r="CO226">
        <v>900</v>
      </c>
      <c r="CP226">
        <v>17</v>
      </c>
      <c r="CQ226">
        <v>10</v>
      </c>
      <c r="CR226">
        <v>16</v>
      </c>
      <c r="CS226">
        <v>900</v>
      </c>
      <c r="CT226">
        <v>18</v>
      </c>
      <c r="CU226">
        <v>10</v>
      </c>
      <c r="CW226">
        <v>900</v>
      </c>
      <c r="CX226">
        <v>19</v>
      </c>
      <c r="CY226">
        <v>10</v>
      </c>
      <c r="CZ226">
        <v>16</v>
      </c>
      <c r="DA226">
        <v>950</v>
      </c>
      <c r="DB226">
        <v>20</v>
      </c>
      <c r="DC226">
        <v>10</v>
      </c>
      <c r="DD226">
        <v>16</v>
      </c>
      <c r="DE226">
        <v>950</v>
      </c>
      <c r="DF226">
        <v>21</v>
      </c>
      <c r="DG226">
        <v>10</v>
      </c>
      <c r="DH226">
        <v>16</v>
      </c>
      <c r="DI226">
        <v>900</v>
      </c>
      <c r="DJ226">
        <v>22</v>
      </c>
      <c r="DK226">
        <v>10</v>
      </c>
      <c r="DL226">
        <v>16</v>
      </c>
      <c r="DM226">
        <v>950</v>
      </c>
      <c r="DN226">
        <v>23</v>
      </c>
      <c r="DO226">
        <v>10</v>
      </c>
      <c r="DP226">
        <v>16</v>
      </c>
      <c r="DQ226">
        <v>980</v>
      </c>
      <c r="DZ226">
        <v>1</v>
      </c>
      <c r="EA226">
        <v>12</v>
      </c>
      <c r="EB226">
        <v>10</v>
      </c>
      <c r="EC226">
        <v>16</v>
      </c>
      <c r="ED226">
        <v>0</v>
      </c>
      <c r="EE226">
        <v>55</v>
      </c>
      <c r="EF226">
        <v>2</v>
      </c>
      <c r="EG226">
        <v>3.3</v>
      </c>
      <c r="EH226">
        <v>1</v>
      </c>
      <c r="EM226">
        <v>1</v>
      </c>
      <c r="EO226">
        <v>7</v>
      </c>
      <c r="EP226">
        <v>18</v>
      </c>
      <c r="EQ226">
        <v>10</v>
      </c>
      <c r="ER226">
        <v>16</v>
      </c>
      <c r="ES226">
        <v>0</v>
      </c>
      <c r="ET226">
        <v>1</v>
      </c>
      <c r="EV226" t="s">
        <v>189</v>
      </c>
      <c r="EW226">
        <v>11</v>
      </c>
      <c r="EX226">
        <v>11</v>
      </c>
      <c r="EY226">
        <v>16</v>
      </c>
      <c r="EZ226" s="1">
        <v>0.37430555555555556</v>
      </c>
      <c r="FA226" t="str">
        <f>VLOOKUP(Table_Neonatal5[[#This Row],[Gender]],Table_Gender2[],2,FALSE)</f>
        <v>masculin</v>
      </c>
      <c r="FB226" t="e">
        <f>VLOOKUP(Table_Neonatal5[[#This Row],[PretermBy]],Table_PretermBy7[],2,FALSE)</f>
        <v>#N/A</v>
      </c>
      <c r="FC226" t="str">
        <f>VLOOKUP(Table_Neonatal5[[#This Row],[Diagnosis1]],Table_diagnosis[],2,FALSE)</f>
        <v>Prematurite</v>
      </c>
      <c r="FD226" t="str">
        <f>VLOOKUP(Table_Neonatal5[[#This Row],[Diagnosis2]],Table_diagnosis[],2,FALSE)</f>
        <v>Detresse respiratoire</v>
      </c>
      <c r="FE226" s="4" t="str">
        <f>VLOOKUP(Table_Neonatal5[[#This Row],[DischargeLoc]],Table_DischargeLoc1[],2,FALSE)</f>
        <v>decede</v>
      </c>
      <c r="FF226" s="4" t="str">
        <f>VLOOKUP(Table_Neonatal5[[#This Row],[AdmissionTempLow]],Table_YesNo8[],2,FALSE)</f>
        <v>Non</v>
      </c>
      <c r="FG226" s="4" t="str">
        <f>VLOOKUP(Table_Neonatal5[[#This Row],[BirthWeightLow]],Table_YesNo8[],2,FALSE)</f>
        <v>Non</v>
      </c>
      <c r="FH226" s="4" t="str">
        <f>VLOOKUP(Table_Neonatal5[[#This Row],[GestationalAgeLow]],Table_YesNo8[],2,FALSE)</f>
        <v>Non</v>
      </c>
      <c r="FI226" s="4" t="str">
        <f>VLOOKUP(Table_Neonatal5[[#This Row],[MethRx]],Table_YesNo8[],2,FALSE)</f>
        <v>Oui</v>
      </c>
      <c r="FJ226" s="4" t="str">
        <f>VLOOKUP(Table_Neonatal5[[#This Row],[OxygenTherapy]],Table_YesNo8[],2,FALSE)</f>
        <v>Oui</v>
      </c>
      <c r="FK226" s="4" t="e">
        <f>VLOOKUP(Table_Neonatal5[[#This Row],[OxygenMethod]],Table_OxygenMethod6[],2,FALSE)</f>
        <v>#N/A</v>
      </c>
      <c r="FL226" s="4" t="str">
        <f>VLOOKUP(Table_Neonatal5[[#This Row],[BloodSugarLow]],Table_YesNo8[],2,FALSE)</f>
        <v>Non</v>
      </c>
      <c r="FM226" s="4" t="str">
        <f>VLOOKUP(Table_Neonatal5[[#This Row],[AdmittedFirst48]],Table_YesNo8[],2,FALSE)</f>
        <v>Oui</v>
      </c>
      <c r="FN226" s="4" t="str">
        <f>VLOOKUP(Table_Neonatal5[[#This Row],[Remained2weeks]],Table_YesNo8[],2,FALSE)</f>
        <v>Oui</v>
      </c>
      <c r="FO226" s="4" t="str">
        <f>VLOOKUP(Table_Neonatal5[[#This Row],[Antibiotics]],Table_YesNo8[],2,FALSE)</f>
        <v>Oui</v>
      </c>
      <c r="FP226" s="4" t="str">
        <f>VLOOKUP(Table_Neonatal5[[#This Row],[BilirubinMeas]],Table_YesNo8[],2,FALSE)</f>
        <v>Oui</v>
      </c>
      <c r="FQ226" s="4" t="str">
        <f>VLOOKUP(Table_Neonatal5[[#This Row],[Phototherapy]],Table_YesNo8[],2,FALSE)</f>
        <v>Oui</v>
      </c>
      <c r="FR226" s="3">
        <f>DATE(2000+Table_Neonatal5[[#This Row],[AdmitYear]],Table_Neonatal5[[#This Row],[AdmitMonth]],Table_Neonatal5[[#This Row],[AdmitDay]])</f>
        <v>42656</v>
      </c>
    </row>
    <row r="227" spans="1:174" x14ac:dyDescent="0.25">
      <c r="A227" t="s">
        <v>478</v>
      </c>
      <c r="B227" s="1">
        <v>0.57916666666666672</v>
      </c>
      <c r="C227" t="s">
        <v>185</v>
      </c>
      <c r="D227">
        <v>22</v>
      </c>
      <c r="E227">
        <v>10</v>
      </c>
      <c r="F227">
        <v>16</v>
      </c>
      <c r="G227">
        <v>0</v>
      </c>
      <c r="H227">
        <v>22</v>
      </c>
      <c r="I227">
        <v>10</v>
      </c>
      <c r="J227">
        <v>16</v>
      </c>
      <c r="K227">
        <v>0</v>
      </c>
      <c r="L227">
        <v>1</v>
      </c>
      <c r="M227">
        <v>0</v>
      </c>
      <c r="N227">
        <v>2000</v>
      </c>
      <c r="O227">
        <v>0</v>
      </c>
      <c r="P227">
        <v>1</v>
      </c>
      <c r="Q227">
        <v>36</v>
      </c>
      <c r="R227">
        <v>0</v>
      </c>
      <c r="T227" s="2">
        <v>0.83333333333333337</v>
      </c>
      <c r="U227">
        <v>0</v>
      </c>
      <c r="V227">
        <v>0</v>
      </c>
      <c r="W227">
        <v>0</v>
      </c>
      <c r="X227">
        <v>1</v>
      </c>
      <c r="Y227">
        <v>0</v>
      </c>
      <c r="AA227">
        <v>3</v>
      </c>
      <c r="AB227">
        <v>0</v>
      </c>
      <c r="AD227">
        <v>5</v>
      </c>
      <c r="AE227">
        <v>11</v>
      </c>
      <c r="AF227">
        <v>16</v>
      </c>
      <c r="AG227">
        <v>0</v>
      </c>
      <c r="AH227">
        <v>13</v>
      </c>
      <c r="AI227">
        <v>0</v>
      </c>
      <c r="AJ227">
        <v>1</v>
      </c>
      <c r="AK227">
        <v>2000</v>
      </c>
      <c r="AL227">
        <v>0</v>
      </c>
      <c r="AM227">
        <v>16</v>
      </c>
      <c r="AN227" s="2">
        <v>0.83333333333333337</v>
      </c>
      <c r="AO227">
        <v>0</v>
      </c>
      <c r="AP227">
        <v>22</v>
      </c>
      <c r="AQ227">
        <v>10</v>
      </c>
      <c r="AR227">
        <v>16</v>
      </c>
      <c r="AS227">
        <v>0</v>
      </c>
      <c r="AT227">
        <v>0</v>
      </c>
      <c r="AU227" s="1"/>
      <c r="AV227">
        <v>0</v>
      </c>
      <c r="AX227">
        <v>0</v>
      </c>
      <c r="AZ227">
        <v>0</v>
      </c>
      <c r="BA227">
        <v>0</v>
      </c>
      <c r="BF227">
        <v>0</v>
      </c>
      <c r="BG227" s="2"/>
      <c r="BH227">
        <v>0</v>
      </c>
      <c r="BL227">
        <v>0</v>
      </c>
      <c r="BM227" s="1"/>
      <c r="BN227">
        <v>0</v>
      </c>
      <c r="BP227" s="3"/>
      <c r="BQ227">
        <v>0</v>
      </c>
      <c r="BR227" s="3"/>
      <c r="BS227">
        <v>0</v>
      </c>
      <c r="BT227">
        <v>1</v>
      </c>
      <c r="BU227">
        <v>0</v>
      </c>
      <c r="DZ227">
        <v>1</v>
      </c>
      <c r="EA227">
        <v>22</v>
      </c>
      <c r="EB227">
        <v>10</v>
      </c>
      <c r="EC227">
        <v>16</v>
      </c>
      <c r="ED227">
        <v>0</v>
      </c>
      <c r="EE227">
        <v>95</v>
      </c>
      <c r="EF227">
        <v>2</v>
      </c>
      <c r="EG227">
        <v>5.7</v>
      </c>
      <c r="EH227">
        <v>1</v>
      </c>
      <c r="EM227">
        <v>0</v>
      </c>
      <c r="EO227">
        <v>7</v>
      </c>
      <c r="EP227">
        <v>28</v>
      </c>
      <c r="EQ227">
        <v>10</v>
      </c>
      <c r="ER227">
        <v>16</v>
      </c>
      <c r="ES227">
        <v>0</v>
      </c>
      <c r="ET227">
        <v>0</v>
      </c>
      <c r="EV227" t="s">
        <v>189</v>
      </c>
      <c r="EW227">
        <v>12</v>
      </c>
      <c r="EX227">
        <v>12</v>
      </c>
      <c r="EY227">
        <v>16</v>
      </c>
      <c r="EZ227" s="1">
        <v>0.58402777777777781</v>
      </c>
      <c r="FA227" t="str">
        <f>VLOOKUP(Table_Neonatal5[[#This Row],[Gender]],Table_Gender2[],2,FALSE)</f>
        <v>feminin</v>
      </c>
      <c r="FB227" t="e">
        <f>VLOOKUP(Table_Neonatal5[[#This Row],[PretermBy]],Table_PretermBy7[],2,FALSE)</f>
        <v>#N/A</v>
      </c>
      <c r="FC227" t="str">
        <f>VLOOKUP(Table_Neonatal5[[#This Row],[Diagnosis1]],Table_diagnosis[],2,FALSE)</f>
        <v>Prematurite</v>
      </c>
      <c r="FD227" t="str">
        <f>VLOOKUP(Table_Neonatal5[[#This Row],[Diagnosis2]],Table_diagnosis[],2,FALSE)</f>
        <v>Infection neonatale / septicimie neonatale</v>
      </c>
      <c r="FE227" s="4" t="str">
        <f>VLOOKUP(Table_Neonatal5[[#This Row],[DischargeLoc]],Table_DischargeLoc1[],2,FALSE)</f>
        <v>Sortie/maternite</v>
      </c>
      <c r="FF227" s="4" t="str">
        <f>VLOOKUP(Table_Neonatal5[[#This Row],[AdmissionTempLow]],Table_YesNo8[],2,FALSE)</f>
        <v>Non</v>
      </c>
      <c r="FG227" s="4" t="str">
        <f>VLOOKUP(Table_Neonatal5[[#This Row],[BirthWeightLow]],Table_YesNo8[],2,FALSE)</f>
        <v>Non</v>
      </c>
      <c r="FH227" s="4" t="str">
        <f>VLOOKUP(Table_Neonatal5[[#This Row],[GestationalAgeLow]],Table_YesNo8[],2,FALSE)</f>
        <v>Non</v>
      </c>
      <c r="FI227" s="4" t="str">
        <f>VLOOKUP(Table_Neonatal5[[#This Row],[MethRx]],Table_YesNo8[],2,FALSE)</f>
        <v>Non</v>
      </c>
      <c r="FJ227" s="4" t="str">
        <f>VLOOKUP(Table_Neonatal5[[#This Row],[OxygenTherapy]],Table_YesNo8[],2,FALSE)</f>
        <v>Non</v>
      </c>
      <c r="FK227" s="4" t="e">
        <f>VLOOKUP(Table_Neonatal5[[#This Row],[OxygenMethod]],Table_OxygenMethod6[],2,FALSE)</f>
        <v>#N/A</v>
      </c>
      <c r="FL227" s="4" t="str">
        <f>VLOOKUP(Table_Neonatal5[[#This Row],[BloodSugarLow]],Table_YesNo8[],2,FALSE)</f>
        <v>Non</v>
      </c>
      <c r="FM227" s="4" t="str">
        <f>VLOOKUP(Table_Neonatal5[[#This Row],[AdmittedFirst48]],Table_YesNo8[],2,FALSE)</f>
        <v>Oui</v>
      </c>
      <c r="FN227" s="4" t="str">
        <f>VLOOKUP(Table_Neonatal5[[#This Row],[Remained2weeks]],Table_YesNo8[],2,FALSE)</f>
        <v>Non</v>
      </c>
      <c r="FO227" s="4" t="str">
        <f>VLOOKUP(Table_Neonatal5[[#This Row],[Antibiotics]],Table_YesNo8[],2,FALSE)</f>
        <v>Oui</v>
      </c>
      <c r="FP227" s="4" t="str">
        <f>VLOOKUP(Table_Neonatal5[[#This Row],[BilirubinMeas]],Table_YesNo8[],2,FALSE)</f>
        <v>Non</v>
      </c>
      <c r="FQ227" s="4" t="str">
        <f>VLOOKUP(Table_Neonatal5[[#This Row],[Phototherapy]],Table_YesNo8[],2,FALSE)</f>
        <v>Non</v>
      </c>
      <c r="FR227" s="3">
        <f>DATE(2000+Table_Neonatal5[[#This Row],[AdmitYear]],Table_Neonatal5[[#This Row],[AdmitMonth]],Table_Neonatal5[[#This Row],[AdmitDay]])</f>
        <v>42665</v>
      </c>
    </row>
    <row r="228" spans="1:174" x14ac:dyDescent="0.25">
      <c r="A228" t="s">
        <v>479</v>
      </c>
      <c r="B228" s="1">
        <v>0.60902777777777772</v>
      </c>
      <c r="C228" t="s">
        <v>185</v>
      </c>
      <c r="D228">
        <v>4</v>
      </c>
      <c r="E228">
        <v>12</v>
      </c>
      <c r="F228">
        <v>16</v>
      </c>
      <c r="G228">
        <v>0</v>
      </c>
      <c r="H228">
        <v>4</v>
      </c>
      <c r="I228">
        <v>12</v>
      </c>
      <c r="J228">
        <v>16</v>
      </c>
      <c r="K228">
        <v>0</v>
      </c>
      <c r="L228">
        <v>1</v>
      </c>
      <c r="M228">
        <v>0</v>
      </c>
      <c r="N228">
        <v>3100</v>
      </c>
      <c r="O228">
        <v>0</v>
      </c>
      <c r="P228">
        <v>0</v>
      </c>
      <c r="R228">
        <v>0</v>
      </c>
      <c r="T228" s="2">
        <v>0.5</v>
      </c>
      <c r="U228">
        <v>0</v>
      </c>
      <c r="V228">
        <v>0</v>
      </c>
      <c r="W228">
        <v>0</v>
      </c>
      <c r="X228">
        <v>8</v>
      </c>
      <c r="Y228">
        <v>0</v>
      </c>
      <c r="AA228">
        <v>3</v>
      </c>
      <c r="AB228">
        <v>0</v>
      </c>
      <c r="AD228">
        <v>18</v>
      </c>
      <c r="AE228">
        <v>12</v>
      </c>
      <c r="AF228">
        <v>16</v>
      </c>
      <c r="AG228">
        <v>0</v>
      </c>
      <c r="AH228">
        <v>11</v>
      </c>
      <c r="AI228">
        <v>0</v>
      </c>
      <c r="AJ228">
        <v>1</v>
      </c>
      <c r="AK228">
        <v>3050</v>
      </c>
      <c r="AL228">
        <v>0</v>
      </c>
      <c r="AM228">
        <v>17</v>
      </c>
      <c r="AN228" s="2">
        <v>0.5</v>
      </c>
      <c r="AO228">
        <v>0</v>
      </c>
      <c r="AP228">
        <v>4</v>
      </c>
      <c r="AQ228">
        <v>12</v>
      </c>
      <c r="AR228">
        <v>16</v>
      </c>
      <c r="AS228">
        <v>0</v>
      </c>
      <c r="AT228">
        <v>0</v>
      </c>
      <c r="AU228" s="1"/>
      <c r="AV228">
        <v>0</v>
      </c>
      <c r="AX228">
        <v>0</v>
      </c>
      <c r="AZ228">
        <v>0</v>
      </c>
      <c r="BA228">
        <v>1</v>
      </c>
      <c r="BB228">
        <v>1</v>
      </c>
      <c r="BC228">
        <v>8</v>
      </c>
      <c r="BD228">
        <v>12</v>
      </c>
      <c r="BE228">
        <v>16</v>
      </c>
      <c r="BF228">
        <v>0</v>
      </c>
      <c r="BG228" s="2">
        <v>0.625</v>
      </c>
      <c r="BH228">
        <v>0</v>
      </c>
      <c r="BI228">
        <v>16</v>
      </c>
      <c r="BJ228">
        <v>12</v>
      </c>
      <c r="BK228">
        <v>16</v>
      </c>
      <c r="BL228">
        <v>0</v>
      </c>
      <c r="BM228" s="1">
        <v>0.875</v>
      </c>
      <c r="BN228">
        <v>0</v>
      </c>
      <c r="BO228">
        <v>0</v>
      </c>
      <c r="BP228" s="3"/>
      <c r="BQ228">
        <v>0</v>
      </c>
      <c r="BR228" s="3"/>
      <c r="BS228">
        <v>0</v>
      </c>
      <c r="BT228">
        <v>1</v>
      </c>
      <c r="BU228">
        <v>0</v>
      </c>
      <c r="DZ228">
        <v>1</v>
      </c>
      <c r="EA228">
        <v>4</v>
      </c>
      <c r="EB228">
        <v>12</v>
      </c>
      <c r="EC228">
        <v>16</v>
      </c>
      <c r="ED228">
        <v>0</v>
      </c>
      <c r="EE228">
        <v>155</v>
      </c>
      <c r="EF228">
        <v>2</v>
      </c>
      <c r="EG228">
        <v>15.5</v>
      </c>
      <c r="EH228">
        <v>1</v>
      </c>
      <c r="EM228">
        <v>0</v>
      </c>
      <c r="ES228">
        <v>0</v>
      </c>
      <c r="ET228">
        <v>0</v>
      </c>
      <c r="EV228" t="s">
        <v>189</v>
      </c>
      <c r="EW228">
        <v>11</v>
      </c>
      <c r="EX228">
        <v>1</v>
      </c>
      <c r="EY228">
        <v>17</v>
      </c>
      <c r="EZ228" s="1">
        <v>0.61250000000000004</v>
      </c>
      <c r="FA228" t="str">
        <f>VLOOKUP(Table_Neonatal5[[#This Row],[Gender]],Table_Gender2[],2,FALSE)</f>
        <v>feminin</v>
      </c>
      <c r="FB228" t="e">
        <f>VLOOKUP(Table_Neonatal5[[#This Row],[PretermBy]],Table_PretermBy7[],2,FALSE)</f>
        <v>#N/A</v>
      </c>
      <c r="FC228" t="str">
        <f>VLOOKUP(Table_Neonatal5[[#This Row],[Diagnosis1]],Table_diagnosis[],2,FALSE)</f>
        <v>Asphyxia a la naissance / APGAR bas / HIE</v>
      </c>
      <c r="FD228" t="str">
        <f>VLOOKUP(Table_Neonatal5[[#This Row],[Diagnosis2]],Table_diagnosis[],2,FALSE)</f>
        <v>Infection neonatale / septicimie neonatale</v>
      </c>
      <c r="FE228" s="4" t="str">
        <f>VLOOKUP(Table_Neonatal5[[#This Row],[DischargeLoc]],Table_DischargeLoc1[],2,FALSE)</f>
        <v>Sortie/maternite</v>
      </c>
      <c r="FF228" s="4" t="str">
        <f>VLOOKUP(Table_Neonatal5[[#This Row],[AdmissionTempLow]],Table_YesNo8[],2,FALSE)</f>
        <v>Non</v>
      </c>
      <c r="FG228" s="4" t="str">
        <f>VLOOKUP(Table_Neonatal5[[#This Row],[BirthWeightLow]],Table_YesNo8[],2,FALSE)</f>
        <v>Non</v>
      </c>
      <c r="FH228" s="4" t="str">
        <f>VLOOKUP(Table_Neonatal5[[#This Row],[GestationalAgeLow]],Table_YesNo8[],2,FALSE)</f>
        <v>Non</v>
      </c>
      <c r="FI228" s="4" t="str">
        <f>VLOOKUP(Table_Neonatal5[[#This Row],[MethRx]],Table_YesNo8[],2,FALSE)</f>
        <v>Non</v>
      </c>
      <c r="FJ228" s="4" t="str">
        <f>VLOOKUP(Table_Neonatal5[[#This Row],[OxygenTherapy]],Table_YesNo8[],2,FALSE)</f>
        <v>Oui</v>
      </c>
      <c r="FK228" s="4" t="str">
        <f>VLOOKUP(Table_Neonatal5[[#This Row],[OxygenMethod]],Table_OxygenMethod6[],2,FALSE)</f>
        <v>canule nasale/mask</v>
      </c>
      <c r="FL228" s="4" t="str">
        <f>VLOOKUP(Table_Neonatal5[[#This Row],[BloodSugarLow]],Table_YesNo8[],2,FALSE)</f>
        <v>Non</v>
      </c>
      <c r="FM228" s="4" t="str">
        <f>VLOOKUP(Table_Neonatal5[[#This Row],[AdmittedFirst48]],Table_YesNo8[],2,FALSE)</f>
        <v>Oui</v>
      </c>
      <c r="FN228" s="4" t="str">
        <f>VLOOKUP(Table_Neonatal5[[#This Row],[Remained2weeks]],Table_YesNo8[],2,FALSE)</f>
        <v>Non</v>
      </c>
      <c r="FO228" s="4" t="str">
        <f>VLOOKUP(Table_Neonatal5[[#This Row],[Antibiotics]],Table_YesNo8[],2,FALSE)</f>
        <v>Oui</v>
      </c>
      <c r="FP228" s="4" t="str">
        <f>VLOOKUP(Table_Neonatal5[[#This Row],[BilirubinMeas]],Table_YesNo8[],2,FALSE)</f>
        <v>Non</v>
      </c>
      <c r="FQ228" s="4" t="str">
        <f>VLOOKUP(Table_Neonatal5[[#This Row],[Phototherapy]],Table_YesNo8[],2,FALSE)</f>
        <v>Non</v>
      </c>
      <c r="FR228" s="3">
        <f>DATE(2000+Table_Neonatal5[[#This Row],[AdmitYear]],Table_Neonatal5[[#This Row],[AdmitMonth]],Table_Neonatal5[[#This Row],[AdmitDay]])</f>
        <v>42708</v>
      </c>
    </row>
    <row r="229" spans="1:174" x14ac:dyDescent="0.25">
      <c r="A229" t="s">
        <v>480</v>
      </c>
      <c r="B229" s="1">
        <v>0.52152777777777781</v>
      </c>
      <c r="C229" t="s">
        <v>185</v>
      </c>
      <c r="D229">
        <v>29</v>
      </c>
      <c r="E229">
        <v>12</v>
      </c>
      <c r="F229">
        <v>16</v>
      </c>
      <c r="G229">
        <v>0</v>
      </c>
      <c r="H229">
        <v>1</v>
      </c>
      <c r="I229">
        <v>1</v>
      </c>
      <c r="J229">
        <v>17</v>
      </c>
      <c r="K229">
        <v>0</v>
      </c>
      <c r="L229">
        <v>1</v>
      </c>
      <c r="M229">
        <v>0</v>
      </c>
      <c r="N229">
        <v>3400</v>
      </c>
      <c r="O229">
        <v>0</v>
      </c>
      <c r="P229">
        <v>0</v>
      </c>
      <c r="R229">
        <v>0</v>
      </c>
      <c r="T229" s="2">
        <v>0.52083333333333337</v>
      </c>
      <c r="U229">
        <v>0</v>
      </c>
      <c r="V229">
        <v>3</v>
      </c>
      <c r="W229">
        <v>0</v>
      </c>
      <c r="X229">
        <v>12</v>
      </c>
      <c r="Y229">
        <v>0</v>
      </c>
      <c r="Z229" t="s">
        <v>481</v>
      </c>
      <c r="AA229">
        <v>3</v>
      </c>
      <c r="AB229">
        <v>0</v>
      </c>
      <c r="AD229">
        <v>2</v>
      </c>
      <c r="AE229">
        <v>1</v>
      </c>
      <c r="AF229">
        <v>17</v>
      </c>
      <c r="AG229">
        <v>0</v>
      </c>
      <c r="AH229">
        <v>4</v>
      </c>
      <c r="AI229">
        <v>0</v>
      </c>
      <c r="AJ229">
        <v>1</v>
      </c>
      <c r="AK229">
        <v>3400</v>
      </c>
      <c r="AL229">
        <v>0</v>
      </c>
      <c r="AM229">
        <v>18</v>
      </c>
      <c r="AN229" s="2">
        <v>0.52083333333333337</v>
      </c>
      <c r="AO229">
        <v>0</v>
      </c>
      <c r="AP229">
        <v>29</v>
      </c>
      <c r="AQ229">
        <v>12</v>
      </c>
      <c r="AR229">
        <v>16</v>
      </c>
      <c r="AS229">
        <v>0</v>
      </c>
      <c r="AT229">
        <v>0</v>
      </c>
      <c r="AU229" s="1"/>
      <c r="AV229">
        <v>0</v>
      </c>
      <c r="AX229">
        <v>0</v>
      </c>
      <c r="AZ229">
        <v>0</v>
      </c>
      <c r="BA229">
        <v>0</v>
      </c>
      <c r="BF229">
        <v>0</v>
      </c>
      <c r="BG229" s="2"/>
      <c r="BH229">
        <v>0</v>
      </c>
      <c r="BL229">
        <v>0</v>
      </c>
      <c r="BM229" s="1"/>
      <c r="BN229">
        <v>0</v>
      </c>
      <c r="BO229">
        <v>0</v>
      </c>
      <c r="BP229" s="3"/>
      <c r="BQ229">
        <v>0</v>
      </c>
      <c r="BR229" s="3"/>
      <c r="BS229">
        <v>0</v>
      </c>
      <c r="BT229">
        <v>1</v>
      </c>
      <c r="BU229">
        <v>0</v>
      </c>
      <c r="DZ229">
        <v>1</v>
      </c>
      <c r="EA229">
        <v>29</v>
      </c>
      <c r="EB229">
        <v>12</v>
      </c>
      <c r="EC229">
        <v>16</v>
      </c>
      <c r="ED229">
        <v>0</v>
      </c>
      <c r="EE229">
        <v>162.5</v>
      </c>
      <c r="EF229">
        <v>2</v>
      </c>
      <c r="EG229">
        <v>16.260000000000002</v>
      </c>
      <c r="EH229">
        <v>1</v>
      </c>
      <c r="EM229">
        <v>0</v>
      </c>
      <c r="ES229">
        <v>0</v>
      </c>
      <c r="ET229">
        <v>0</v>
      </c>
      <c r="EV229" t="s">
        <v>189</v>
      </c>
      <c r="EW229">
        <v>2</v>
      </c>
      <c r="EX229">
        <v>2</v>
      </c>
      <c r="EY229">
        <v>17</v>
      </c>
      <c r="EZ229" s="1">
        <v>0.52500000000000002</v>
      </c>
      <c r="FA229" t="str">
        <f>VLOOKUP(Table_Neonatal5[[#This Row],[Gender]],Table_Gender2[],2,FALSE)</f>
        <v>feminin</v>
      </c>
      <c r="FB229" t="e">
        <f>VLOOKUP(Table_Neonatal5[[#This Row],[PretermBy]],Table_PretermBy7[],2,FALSE)</f>
        <v>#N/A</v>
      </c>
      <c r="FC229" t="str">
        <f>VLOOKUP(Table_Neonatal5[[#This Row],[Diagnosis1]],Table_diagnosis[],2,FALSE)</f>
        <v>Autre diagnostic</v>
      </c>
      <c r="FD229" t="str">
        <f>VLOOKUP(Table_Neonatal5[[#This Row],[Diagnosis2]],Table_diagnosis[],2,FALSE)</f>
        <v>Infection neonatale / septicimie neonatale</v>
      </c>
      <c r="FE229" s="4" t="str">
        <f>VLOOKUP(Table_Neonatal5[[#This Row],[DischargeLoc]],Table_DischargeLoc1[],2,FALSE)</f>
        <v>Sortie/maternite</v>
      </c>
      <c r="FF229" s="4" t="str">
        <f>VLOOKUP(Table_Neonatal5[[#This Row],[AdmissionTempLow]],Table_YesNo8[],2,FALSE)</f>
        <v>Non</v>
      </c>
      <c r="FG229" s="4" t="str">
        <f>VLOOKUP(Table_Neonatal5[[#This Row],[BirthWeightLow]],Table_YesNo8[],2,FALSE)</f>
        <v>Non</v>
      </c>
      <c r="FH229" s="4" t="str">
        <f>VLOOKUP(Table_Neonatal5[[#This Row],[GestationalAgeLow]],Table_YesNo8[],2,FALSE)</f>
        <v>Non</v>
      </c>
      <c r="FI229" s="4" t="str">
        <f>VLOOKUP(Table_Neonatal5[[#This Row],[MethRx]],Table_YesNo8[],2,FALSE)</f>
        <v>Non</v>
      </c>
      <c r="FJ229" s="4" t="str">
        <f>VLOOKUP(Table_Neonatal5[[#This Row],[OxygenTherapy]],Table_YesNo8[],2,FALSE)</f>
        <v>Non</v>
      </c>
      <c r="FK229" s="4" t="e">
        <f>VLOOKUP(Table_Neonatal5[[#This Row],[OxygenMethod]],Table_OxygenMethod6[],2,FALSE)</f>
        <v>#N/A</v>
      </c>
      <c r="FL229" s="4" t="str">
        <f>VLOOKUP(Table_Neonatal5[[#This Row],[BloodSugarLow]],Table_YesNo8[],2,FALSE)</f>
        <v>Non</v>
      </c>
      <c r="FM229" s="4" t="str">
        <f>VLOOKUP(Table_Neonatal5[[#This Row],[AdmittedFirst48]],Table_YesNo8[],2,FALSE)</f>
        <v>Oui</v>
      </c>
      <c r="FN229" s="4" t="str">
        <f>VLOOKUP(Table_Neonatal5[[#This Row],[Remained2weeks]],Table_YesNo8[],2,FALSE)</f>
        <v>Non</v>
      </c>
      <c r="FO229" s="4" t="str">
        <f>VLOOKUP(Table_Neonatal5[[#This Row],[Antibiotics]],Table_YesNo8[],2,FALSE)</f>
        <v>Oui</v>
      </c>
      <c r="FP229" s="4" t="str">
        <f>VLOOKUP(Table_Neonatal5[[#This Row],[BilirubinMeas]],Table_YesNo8[],2,FALSE)</f>
        <v>Non</v>
      </c>
      <c r="FQ229" s="4" t="str">
        <f>VLOOKUP(Table_Neonatal5[[#This Row],[Phototherapy]],Table_YesNo8[],2,FALSE)</f>
        <v>Non</v>
      </c>
      <c r="FR229" s="3">
        <f>DATE(2000+Table_Neonatal5[[#This Row],[AdmitYear]],Table_Neonatal5[[#This Row],[AdmitMonth]],Table_Neonatal5[[#This Row],[AdmitDay]])</f>
        <v>42736</v>
      </c>
    </row>
    <row r="230" spans="1:174" x14ac:dyDescent="0.25">
      <c r="A230" t="s">
        <v>482</v>
      </c>
      <c r="B230" s="1">
        <v>0.4236111111111111</v>
      </c>
      <c r="C230" t="s">
        <v>185</v>
      </c>
      <c r="D230">
        <v>10</v>
      </c>
      <c r="E230">
        <v>11</v>
      </c>
      <c r="F230">
        <v>16</v>
      </c>
      <c r="G230">
        <v>0</v>
      </c>
      <c r="H230">
        <v>3</v>
      </c>
      <c r="I230">
        <v>12</v>
      </c>
      <c r="J230">
        <v>16</v>
      </c>
      <c r="K230">
        <v>0</v>
      </c>
      <c r="L230">
        <v>1</v>
      </c>
      <c r="M230">
        <v>0</v>
      </c>
      <c r="N230">
        <v>3000</v>
      </c>
      <c r="O230">
        <v>0</v>
      </c>
      <c r="P230">
        <v>0</v>
      </c>
      <c r="R230">
        <v>0</v>
      </c>
      <c r="T230" s="2">
        <v>0.77083333333333337</v>
      </c>
      <c r="U230">
        <v>0</v>
      </c>
      <c r="V230">
        <v>23</v>
      </c>
      <c r="W230">
        <v>0</v>
      </c>
      <c r="X230">
        <v>4</v>
      </c>
      <c r="Y230">
        <v>0</v>
      </c>
      <c r="AB230">
        <v>1</v>
      </c>
      <c r="AD230">
        <v>11</v>
      </c>
      <c r="AE230">
        <v>12</v>
      </c>
      <c r="AF230">
        <v>16</v>
      </c>
      <c r="AG230">
        <v>0</v>
      </c>
      <c r="AH230">
        <v>31</v>
      </c>
      <c r="AI230">
        <v>0</v>
      </c>
      <c r="AJ230">
        <v>1</v>
      </c>
      <c r="AK230">
        <v>4400</v>
      </c>
      <c r="AL230">
        <v>0</v>
      </c>
      <c r="AM230">
        <v>17</v>
      </c>
      <c r="AN230" s="2">
        <v>0.77083333333333337</v>
      </c>
      <c r="AO230">
        <v>0</v>
      </c>
      <c r="AP230">
        <v>3</v>
      </c>
      <c r="AQ230">
        <v>12</v>
      </c>
      <c r="AR230">
        <v>16</v>
      </c>
      <c r="AS230">
        <v>0</v>
      </c>
      <c r="AT230">
        <v>0</v>
      </c>
      <c r="AU230" s="1"/>
      <c r="AV230">
        <v>0</v>
      </c>
      <c r="AX230">
        <v>0</v>
      </c>
      <c r="AZ230">
        <v>0</v>
      </c>
      <c r="BA230">
        <v>0</v>
      </c>
      <c r="BF230">
        <v>0</v>
      </c>
      <c r="BG230" s="2"/>
      <c r="BH230">
        <v>0</v>
      </c>
      <c r="BL230">
        <v>0</v>
      </c>
      <c r="BM230" s="1"/>
      <c r="BN230">
        <v>0</v>
      </c>
      <c r="BP230" s="3"/>
      <c r="BQ230">
        <v>0</v>
      </c>
      <c r="BR230" s="3"/>
      <c r="BS230">
        <v>0</v>
      </c>
      <c r="BT230">
        <v>0</v>
      </c>
      <c r="BU230">
        <v>0</v>
      </c>
      <c r="DZ230">
        <v>1</v>
      </c>
      <c r="EA230">
        <v>3</v>
      </c>
      <c r="EB230">
        <v>12</v>
      </c>
      <c r="EC230">
        <v>16</v>
      </c>
      <c r="ED230">
        <v>0</v>
      </c>
      <c r="EE230">
        <v>187.5</v>
      </c>
      <c r="EF230">
        <v>2</v>
      </c>
      <c r="EG230">
        <v>18.75</v>
      </c>
      <c r="EH230">
        <v>1</v>
      </c>
      <c r="EM230">
        <v>0</v>
      </c>
      <c r="ES230">
        <v>0</v>
      </c>
      <c r="ET230">
        <v>0</v>
      </c>
      <c r="EV230" t="s">
        <v>189</v>
      </c>
      <c r="EW230">
        <v>11</v>
      </c>
      <c r="EX230">
        <v>1</v>
      </c>
      <c r="EY230">
        <v>17</v>
      </c>
      <c r="EZ230" s="1">
        <v>0.42777777777777776</v>
      </c>
      <c r="FA230" t="str">
        <f>VLOOKUP(Table_Neonatal5[[#This Row],[Gender]],Table_Gender2[],2,FALSE)</f>
        <v>feminin</v>
      </c>
      <c r="FB230" t="e">
        <f>VLOOKUP(Table_Neonatal5[[#This Row],[PretermBy]],Table_PretermBy7[],2,FALSE)</f>
        <v>#N/A</v>
      </c>
      <c r="FC230" t="str">
        <f>VLOOKUP(Table_Neonatal5[[#This Row],[Diagnosis1]],Table_diagnosis[],2,FALSE)</f>
        <v>Detresse respiratoire</v>
      </c>
      <c r="FD230" t="e">
        <f>VLOOKUP(Table_Neonatal5[[#This Row],[Diagnosis2]],Table_diagnosis[],2,FALSE)</f>
        <v>#N/A</v>
      </c>
      <c r="FE230" s="4" t="str">
        <f>VLOOKUP(Table_Neonatal5[[#This Row],[DischargeLoc]],Table_DischargeLoc1[],2,FALSE)</f>
        <v>Sortie/maternite</v>
      </c>
      <c r="FF230" s="4" t="str">
        <f>VLOOKUP(Table_Neonatal5[[#This Row],[AdmissionTempLow]],Table_YesNo8[],2,FALSE)</f>
        <v>Non</v>
      </c>
      <c r="FG230" s="4" t="str">
        <f>VLOOKUP(Table_Neonatal5[[#This Row],[BirthWeightLow]],Table_YesNo8[],2,FALSE)</f>
        <v>Non</v>
      </c>
      <c r="FH230" s="4" t="str">
        <f>VLOOKUP(Table_Neonatal5[[#This Row],[GestationalAgeLow]],Table_YesNo8[],2,FALSE)</f>
        <v>Non</v>
      </c>
      <c r="FI230" s="4" t="str">
        <f>VLOOKUP(Table_Neonatal5[[#This Row],[MethRx]],Table_YesNo8[],2,FALSE)</f>
        <v>Non</v>
      </c>
      <c r="FJ230" s="4" t="str">
        <f>VLOOKUP(Table_Neonatal5[[#This Row],[OxygenTherapy]],Table_YesNo8[],2,FALSE)</f>
        <v>Non</v>
      </c>
      <c r="FK230" s="4" t="e">
        <f>VLOOKUP(Table_Neonatal5[[#This Row],[OxygenMethod]],Table_OxygenMethod6[],2,FALSE)</f>
        <v>#N/A</v>
      </c>
      <c r="FL230" s="4" t="str">
        <f>VLOOKUP(Table_Neonatal5[[#This Row],[BloodSugarLow]],Table_YesNo8[],2,FALSE)</f>
        <v>Non</v>
      </c>
      <c r="FM230" s="4" t="str">
        <f>VLOOKUP(Table_Neonatal5[[#This Row],[AdmittedFirst48]],Table_YesNo8[],2,FALSE)</f>
        <v>Non</v>
      </c>
      <c r="FN230" s="4" t="str">
        <f>VLOOKUP(Table_Neonatal5[[#This Row],[Remained2weeks]],Table_YesNo8[],2,FALSE)</f>
        <v>Non</v>
      </c>
      <c r="FO230" s="4" t="str">
        <f>VLOOKUP(Table_Neonatal5[[#This Row],[Antibiotics]],Table_YesNo8[],2,FALSE)</f>
        <v>Oui</v>
      </c>
      <c r="FP230" s="4" t="str">
        <f>VLOOKUP(Table_Neonatal5[[#This Row],[BilirubinMeas]],Table_YesNo8[],2,FALSE)</f>
        <v>Non</v>
      </c>
      <c r="FQ230" s="4" t="str">
        <f>VLOOKUP(Table_Neonatal5[[#This Row],[Phototherapy]],Table_YesNo8[],2,FALSE)</f>
        <v>Non</v>
      </c>
      <c r="FR230" s="3">
        <f>DATE(2000+Table_Neonatal5[[#This Row],[AdmitYear]],Table_Neonatal5[[#This Row],[AdmitMonth]],Table_Neonatal5[[#This Row],[AdmitDay]])</f>
        <v>42707</v>
      </c>
    </row>
    <row r="231" spans="1:174" x14ac:dyDescent="0.25">
      <c r="A231" t="s">
        <v>483</v>
      </c>
      <c r="B231" s="1">
        <v>0.58402777777777781</v>
      </c>
      <c r="C231" t="s">
        <v>185</v>
      </c>
      <c r="D231">
        <v>15</v>
      </c>
      <c r="E231">
        <v>12</v>
      </c>
      <c r="F231">
        <v>16</v>
      </c>
      <c r="G231">
        <v>0</v>
      </c>
      <c r="H231">
        <v>15</v>
      </c>
      <c r="I231">
        <v>12</v>
      </c>
      <c r="J231">
        <v>16</v>
      </c>
      <c r="K231">
        <v>0</v>
      </c>
      <c r="L231">
        <v>1</v>
      </c>
      <c r="M231">
        <v>0</v>
      </c>
      <c r="N231">
        <v>2500</v>
      </c>
      <c r="O231">
        <v>0</v>
      </c>
      <c r="P231">
        <v>0</v>
      </c>
      <c r="R231">
        <v>0</v>
      </c>
      <c r="T231" s="2">
        <v>0.75</v>
      </c>
      <c r="U231">
        <v>0</v>
      </c>
      <c r="V231">
        <v>0</v>
      </c>
      <c r="W231">
        <v>0</v>
      </c>
      <c r="X231">
        <v>3</v>
      </c>
      <c r="Y231">
        <v>0</v>
      </c>
      <c r="AB231">
        <v>1</v>
      </c>
      <c r="AD231">
        <v>22</v>
      </c>
      <c r="AE231">
        <v>12</v>
      </c>
      <c r="AF231">
        <v>16</v>
      </c>
      <c r="AG231">
        <v>0</v>
      </c>
      <c r="AH231">
        <v>7</v>
      </c>
      <c r="AI231">
        <v>0</v>
      </c>
      <c r="AJ231">
        <v>1</v>
      </c>
      <c r="AK231">
        <v>2600</v>
      </c>
      <c r="AL231">
        <v>0</v>
      </c>
      <c r="AM231">
        <v>17</v>
      </c>
      <c r="AN231" s="2">
        <v>0.75</v>
      </c>
      <c r="AO231">
        <v>0</v>
      </c>
      <c r="AP231">
        <v>15</v>
      </c>
      <c r="AQ231">
        <v>12</v>
      </c>
      <c r="AR231">
        <v>16</v>
      </c>
      <c r="AS231">
        <v>0</v>
      </c>
      <c r="AT231">
        <v>0</v>
      </c>
      <c r="AU231" s="1"/>
      <c r="AV231">
        <v>0</v>
      </c>
      <c r="AX231">
        <v>0</v>
      </c>
      <c r="AZ231">
        <v>0</v>
      </c>
      <c r="BA231">
        <v>1</v>
      </c>
      <c r="BB231">
        <v>1</v>
      </c>
      <c r="BC231">
        <v>15</v>
      </c>
      <c r="BD231">
        <v>12</v>
      </c>
      <c r="BE231">
        <v>16</v>
      </c>
      <c r="BG231" s="2">
        <v>0.25</v>
      </c>
      <c r="BH231">
        <v>0</v>
      </c>
      <c r="BI231">
        <v>15</v>
      </c>
      <c r="BJ231">
        <v>12</v>
      </c>
      <c r="BK231">
        <v>16</v>
      </c>
      <c r="BL231">
        <v>0</v>
      </c>
      <c r="BM231" s="1">
        <v>0.375</v>
      </c>
      <c r="BN231">
        <v>0</v>
      </c>
      <c r="BO231">
        <v>0</v>
      </c>
      <c r="BP231" s="3"/>
      <c r="BQ231">
        <v>0</v>
      </c>
      <c r="BR231" s="3"/>
      <c r="BS231">
        <v>0</v>
      </c>
      <c r="BT231">
        <v>1</v>
      </c>
      <c r="BU231">
        <v>0</v>
      </c>
      <c r="DZ231">
        <v>1</v>
      </c>
      <c r="EA231">
        <v>15</v>
      </c>
      <c r="EB231">
        <v>12</v>
      </c>
      <c r="EC231">
        <v>16</v>
      </c>
      <c r="ED231">
        <v>0</v>
      </c>
      <c r="EE231">
        <v>125</v>
      </c>
      <c r="EF231">
        <v>2</v>
      </c>
      <c r="EG231">
        <v>12.5</v>
      </c>
      <c r="EH231">
        <v>1</v>
      </c>
      <c r="EM231">
        <v>0</v>
      </c>
      <c r="ES231">
        <v>0</v>
      </c>
      <c r="ET231">
        <v>0</v>
      </c>
      <c r="EV231" t="s">
        <v>189</v>
      </c>
      <c r="EW231">
        <v>11</v>
      </c>
      <c r="EX231">
        <v>1</v>
      </c>
      <c r="EY231">
        <v>17</v>
      </c>
      <c r="EZ231" s="1">
        <v>0.58750000000000002</v>
      </c>
      <c r="FA231" t="str">
        <f>VLOOKUP(Table_Neonatal5[[#This Row],[Gender]],Table_Gender2[],2,FALSE)</f>
        <v>feminin</v>
      </c>
      <c r="FB231" t="e">
        <f>VLOOKUP(Table_Neonatal5[[#This Row],[PretermBy]],Table_PretermBy7[],2,FALSE)</f>
        <v>#N/A</v>
      </c>
      <c r="FC231" t="str">
        <f>VLOOKUP(Table_Neonatal5[[#This Row],[Diagnosis1]],Table_diagnosis[],2,FALSE)</f>
        <v>Infection neonatale / septicimie neonatale</v>
      </c>
      <c r="FD231" t="e">
        <f>VLOOKUP(Table_Neonatal5[[#This Row],[Diagnosis2]],Table_diagnosis[],2,FALSE)</f>
        <v>#N/A</v>
      </c>
      <c r="FE231" s="4" t="str">
        <f>VLOOKUP(Table_Neonatal5[[#This Row],[DischargeLoc]],Table_DischargeLoc1[],2,FALSE)</f>
        <v>Sortie/maternite</v>
      </c>
      <c r="FF231" s="4" t="str">
        <f>VLOOKUP(Table_Neonatal5[[#This Row],[AdmissionTempLow]],Table_YesNo8[],2,FALSE)</f>
        <v>Non</v>
      </c>
      <c r="FG231" s="4" t="str">
        <f>VLOOKUP(Table_Neonatal5[[#This Row],[BirthWeightLow]],Table_YesNo8[],2,FALSE)</f>
        <v>Non</v>
      </c>
      <c r="FH231" s="4" t="str">
        <f>VLOOKUP(Table_Neonatal5[[#This Row],[GestationalAgeLow]],Table_YesNo8[],2,FALSE)</f>
        <v>Non</v>
      </c>
      <c r="FI231" s="4" t="str">
        <f>VLOOKUP(Table_Neonatal5[[#This Row],[MethRx]],Table_YesNo8[],2,FALSE)</f>
        <v>Non</v>
      </c>
      <c r="FJ231" s="4" t="str">
        <f>VLOOKUP(Table_Neonatal5[[#This Row],[OxygenTherapy]],Table_YesNo8[],2,FALSE)</f>
        <v>Oui</v>
      </c>
      <c r="FK231" s="4" t="str">
        <f>VLOOKUP(Table_Neonatal5[[#This Row],[OxygenMethod]],Table_OxygenMethod6[],2,FALSE)</f>
        <v>canule nasale/mask</v>
      </c>
      <c r="FL231" s="4" t="str">
        <f>VLOOKUP(Table_Neonatal5[[#This Row],[BloodSugarLow]],Table_YesNo8[],2,FALSE)</f>
        <v>Non</v>
      </c>
      <c r="FM231" s="4" t="str">
        <f>VLOOKUP(Table_Neonatal5[[#This Row],[AdmittedFirst48]],Table_YesNo8[],2,FALSE)</f>
        <v>Oui</v>
      </c>
      <c r="FN231" s="4" t="str">
        <f>VLOOKUP(Table_Neonatal5[[#This Row],[Remained2weeks]],Table_YesNo8[],2,FALSE)</f>
        <v>Non</v>
      </c>
      <c r="FO231" s="4" t="str">
        <f>VLOOKUP(Table_Neonatal5[[#This Row],[Antibiotics]],Table_YesNo8[],2,FALSE)</f>
        <v>Oui</v>
      </c>
      <c r="FP231" s="4" t="str">
        <f>VLOOKUP(Table_Neonatal5[[#This Row],[BilirubinMeas]],Table_YesNo8[],2,FALSE)</f>
        <v>Non</v>
      </c>
      <c r="FQ231" s="4" t="str">
        <f>VLOOKUP(Table_Neonatal5[[#This Row],[Phototherapy]],Table_YesNo8[],2,FALSE)</f>
        <v>Non</v>
      </c>
      <c r="FR231" s="3">
        <f>DATE(2000+Table_Neonatal5[[#This Row],[AdmitYear]],Table_Neonatal5[[#This Row],[AdmitMonth]],Table_Neonatal5[[#This Row],[AdmitDay]])</f>
        <v>42719</v>
      </c>
    </row>
    <row r="232" spans="1:174" x14ac:dyDescent="0.25">
      <c r="A232" t="s">
        <v>484</v>
      </c>
      <c r="B232" s="1">
        <v>0.42986111111111114</v>
      </c>
      <c r="C232" t="s">
        <v>185</v>
      </c>
      <c r="D232">
        <v>1</v>
      </c>
      <c r="E232">
        <v>2</v>
      </c>
      <c r="F232">
        <v>17</v>
      </c>
      <c r="G232">
        <v>0</v>
      </c>
      <c r="H232">
        <v>1</v>
      </c>
      <c r="I232">
        <v>2</v>
      </c>
      <c r="J232">
        <v>17</v>
      </c>
      <c r="K232">
        <v>0</v>
      </c>
      <c r="L232">
        <v>0</v>
      </c>
      <c r="M232">
        <v>0</v>
      </c>
      <c r="N232">
        <v>2100</v>
      </c>
      <c r="O232">
        <v>0</v>
      </c>
      <c r="P232">
        <v>0</v>
      </c>
      <c r="R232">
        <v>0</v>
      </c>
      <c r="T232" s="2">
        <v>0.125</v>
      </c>
      <c r="U232">
        <v>0</v>
      </c>
      <c r="V232">
        <v>0</v>
      </c>
      <c r="W232">
        <v>0</v>
      </c>
      <c r="X232">
        <v>8</v>
      </c>
      <c r="Y232">
        <v>0</v>
      </c>
      <c r="AA232">
        <v>3</v>
      </c>
      <c r="AB232">
        <v>0</v>
      </c>
      <c r="AD232">
        <v>8</v>
      </c>
      <c r="AE232">
        <v>2</v>
      </c>
      <c r="AF232">
        <v>17</v>
      </c>
      <c r="AG232">
        <v>0</v>
      </c>
      <c r="AH232">
        <v>7</v>
      </c>
      <c r="AI232">
        <v>0</v>
      </c>
      <c r="AJ232">
        <v>1</v>
      </c>
      <c r="AK232">
        <v>2500</v>
      </c>
      <c r="AL232">
        <v>0</v>
      </c>
      <c r="AM232">
        <v>17</v>
      </c>
      <c r="AN232" s="2">
        <v>0.125</v>
      </c>
      <c r="AO232">
        <v>0</v>
      </c>
      <c r="AP232">
        <v>1</v>
      </c>
      <c r="AQ232">
        <v>2</v>
      </c>
      <c r="AR232">
        <v>17</v>
      </c>
      <c r="AS232">
        <v>0</v>
      </c>
      <c r="AT232">
        <v>0</v>
      </c>
      <c r="AU232" s="1"/>
      <c r="AV232">
        <v>0</v>
      </c>
      <c r="AX232">
        <v>0</v>
      </c>
      <c r="AZ232">
        <v>0</v>
      </c>
      <c r="BA232">
        <v>0</v>
      </c>
      <c r="BF232">
        <v>0</v>
      </c>
      <c r="BG232" s="2"/>
      <c r="BH232">
        <v>0</v>
      </c>
      <c r="BL232">
        <v>0</v>
      </c>
      <c r="BM232" s="1"/>
      <c r="BN232">
        <v>0</v>
      </c>
      <c r="BO232">
        <v>0</v>
      </c>
      <c r="BP232" s="3"/>
      <c r="BQ232">
        <v>0</v>
      </c>
      <c r="BR232" s="3"/>
      <c r="BS232">
        <v>0</v>
      </c>
      <c r="BT232">
        <v>1</v>
      </c>
      <c r="BU232">
        <v>0</v>
      </c>
      <c r="DZ232">
        <v>1</v>
      </c>
      <c r="EA232">
        <v>1</v>
      </c>
      <c r="EB232">
        <v>2</v>
      </c>
      <c r="EC232">
        <v>17</v>
      </c>
      <c r="ED232">
        <v>0</v>
      </c>
      <c r="EE232">
        <v>105</v>
      </c>
      <c r="EF232">
        <v>2</v>
      </c>
      <c r="EG232">
        <v>10</v>
      </c>
      <c r="EH232">
        <v>1</v>
      </c>
      <c r="EM232">
        <v>0</v>
      </c>
      <c r="ES232">
        <v>0</v>
      </c>
      <c r="ET232">
        <v>0</v>
      </c>
      <c r="EV232" t="s">
        <v>189</v>
      </c>
      <c r="EW232">
        <v>27</v>
      </c>
      <c r="EX232">
        <v>3</v>
      </c>
      <c r="EY232">
        <v>17</v>
      </c>
      <c r="EZ232" s="1">
        <v>0.43402777777777779</v>
      </c>
      <c r="FA232" t="str">
        <f>VLOOKUP(Table_Neonatal5[[#This Row],[Gender]],Table_Gender2[],2,FALSE)</f>
        <v>masculin</v>
      </c>
      <c r="FB232" t="e">
        <f>VLOOKUP(Table_Neonatal5[[#This Row],[PretermBy]],Table_PretermBy7[],2,FALSE)</f>
        <v>#N/A</v>
      </c>
      <c r="FC232" t="str">
        <f>VLOOKUP(Table_Neonatal5[[#This Row],[Diagnosis1]],Table_diagnosis[],2,FALSE)</f>
        <v>Asphyxia a la naissance / APGAR bas / HIE</v>
      </c>
      <c r="FD232" t="str">
        <f>VLOOKUP(Table_Neonatal5[[#This Row],[Diagnosis2]],Table_diagnosis[],2,FALSE)</f>
        <v>Infection neonatale / septicimie neonatale</v>
      </c>
      <c r="FE232" s="4" t="str">
        <f>VLOOKUP(Table_Neonatal5[[#This Row],[DischargeLoc]],Table_DischargeLoc1[],2,FALSE)</f>
        <v>Sortie/maternite</v>
      </c>
      <c r="FF232" s="4" t="str">
        <f>VLOOKUP(Table_Neonatal5[[#This Row],[AdmissionTempLow]],Table_YesNo8[],2,FALSE)</f>
        <v>Non</v>
      </c>
      <c r="FG232" s="4" t="str">
        <f>VLOOKUP(Table_Neonatal5[[#This Row],[BirthWeightLow]],Table_YesNo8[],2,FALSE)</f>
        <v>Non</v>
      </c>
      <c r="FH232" s="4" t="str">
        <f>VLOOKUP(Table_Neonatal5[[#This Row],[GestationalAgeLow]],Table_YesNo8[],2,FALSE)</f>
        <v>Non</v>
      </c>
      <c r="FI232" s="4" t="str">
        <f>VLOOKUP(Table_Neonatal5[[#This Row],[MethRx]],Table_YesNo8[],2,FALSE)</f>
        <v>Non</v>
      </c>
      <c r="FJ232" s="4" t="str">
        <f>VLOOKUP(Table_Neonatal5[[#This Row],[OxygenTherapy]],Table_YesNo8[],2,FALSE)</f>
        <v>Non</v>
      </c>
      <c r="FK232" s="4" t="e">
        <f>VLOOKUP(Table_Neonatal5[[#This Row],[OxygenMethod]],Table_OxygenMethod6[],2,FALSE)</f>
        <v>#N/A</v>
      </c>
      <c r="FL232" s="4" t="str">
        <f>VLOOKUP(Table_Neonatal5[[#This Row],[BloodSugarLow]],Table_YesNo8[],2,FALSE)</f>
        <v>Non</v>
      </c>
      <c r="FM232" s="4" t="str">
        <f>VLOOKUP(Table_Neonatal5[[#This Row],[AdmittedFirst48]],Table_YesNo8[],2,FALSE)</f>
        <v>Oui</v>
      </c>
      <c r="FN232" s="4" t="str">
        <f>VLOOKUP(Table_Neonatal5[[#This Row],[Remained2weeks]],Table_YesNo8[],2,FALSE)</f>
        <v>Non</v>
      </c>
      <c r="FO232" s="4" t="str">
        <f>VLOOKUP(Table_Neonatal5[[#This Row],[Antibiotics]],Table_YesNo8[],2,FALSE)</f>
        <v>Oui</v>
      </c>
      <c r="FP232" s="4" t="str">
        <f>VLOOKUP(Table_Neonatal5[[#This Row],[BilirubinMeas]],Table_YesNo8[],2,FALSE)</f>
        <v>Non</v>
      </c>
      <c r="FQ232" s="4" t="str">
        <f>VLOOKUP(Table_Neonatal5[[#This Row],[Phototherapy]],Table_YesNo8[],2,FALSE)</f>
        <v>Non</v>
      </c>
      <c r="FR232" s="3">
        <f>DATE(2000+Table_Neonatal5[[#This Row],[AdmitYear]],Table_Neonatal5[[#This Row],[AdmitMonth]],Table_Neonatal5[[#This Row],[AdmitDay]])</f>
        <v>42767</v>
      </c>
    </row>
    <row r="233" spans="1:174" x14ac:dyDescent="0.25">
      <c r="A233" t="s">
        <v>485</v>
      </c>
      <c r="B233" s="1">
        <v>0.11666666666666667</v>
      </c>
      <c r="C233" t="s">
        <v>185</v>
      </c>
      <c r="D233">
        <v>8</v>
      </c>
      <c r="E233">
        <v>1</v>
      </c>
      <c r="F233">
        <v>17</v>
      </c>
      <c r="G233">
        <v>0</v>
      </c>
      <c r="H233">
        <v>8</v>
      </c>
      <c r="I233">
        <v>1</v>
      </c>
      <c r="J233">
        <v>17</v>
      </c>
      <c r="K233">
        <v>0</v>
      </c>
      <c r="L233">
        <v>0</v>
      </c>
      <c r="M233">
        <v>0</v>
      </c>
      <c r="N233">
        <v>2850</v>
      </c>
      <c r="O233">
        <v>0</v>
      </c>
      <c r="P233">
        <v>0</v>
      </c>
      <c r="R233">
        <v>0</v>
      </c>
      <c r="T233" s="2">
        <v>0.69097222222222221</v>
      </c>
      <c r="U233">
        <v>0</v>
      </c>
      <c r="V233">
        <v>0</v>
      </c>
      <c r="W233">
        <v>0</v>
      </c>
      <c r="X233">
        <v>4</v>
      </c>
      <c r="Y233">
        <v>0</v>
      </c>
      <c r="AA233">
        <v>3</v>
      </c>
      <c r="AB233">
        <v>0</v>
      </c>
      <c r="AD233">
        <v>16</v>
      </c>
      <c r="AE233">
        <v>1</v>
      </c>
      <c r="AF233">
        <v>17</v>
      </c>
      <c r="AG233">
        <v>0</v>
      </c>
      <c r="AH233">
        <v>8</v>
      </c>
      <c r="AI233">
        <v>0</v>
      </c>
      <c r="AJ233">
        <v>1</v>
      </c>
      <c r="AK233">
        <v>3100</v>
      </c>
      <c r="AL233">
        <v>0</v>
      </c>
      <c r="AM233">
        <v>18</v>
      </c>
      <c r="AN233" s="2">
        <v>0.69097222222222221</v>
      </c>
      <c r="AO233">
        <v>0</v>
      </c>
      <c r="AP233">
        <v>8</v>
      </c>
      <c r="AQ233">
        <v>1</v>
      </c>
      <c r="AR233">
        <v>17</v>
      </c>
      <c r="AS233">
        <v>0</v>
      </c>
      <c r="AT233">
        <v>0</v>
      </c>
      <c r="AU233" s="1"/>
      <c r="AV233">
        <v>0</v>
      </c>
      <c r="AX233">
        <v>0</v>
      </c>
      <c r="AZ233">
        <v>0</v>
      </c>
      <c r="BA233">
        <v>1</v>
      </c>
      <c r="BB233">
        <v>1</v>
      </c>
      <c r="BC233">
        <v>8</v>
      </c>
      <c r="BD233">
        <v>1</v>
      </c>
      <c r="BE233">
        <v>17</v>
      </c>
      <c r="BF233">
        <v>0</v>
      </c>
      <c r="BG233" s="2">
        <v>0.70833333333333337</v>
      </c>
      <c r="BH233">
        <v>0</v>
      </c>
      <c r="BI233">
        <v>10</v>
      </c>
      <c r="BJ233">
        <v>1</v>
      </c>
      <c r="BK233">
        <v>17</v>
      </c>
      <c r="BL233">
        <v>0</v>
      </c>
      <c r="BM233" s="1">
        <v>0.25</v>
      </c>
      <c r="BN233">
        <v>0</v>
      </c>
      <c r="BP233" s="3"/>
      <c r="BQ233">
        <v>0</v>
      </c>
      <c r="BR233" s="3"/>
      <c r="BS233">
        <v>0</v>
      </c>
      <c r="BT233">
        <v>1</v>
      </c>
      <c r="BU233">
        <v>0</v>
      </c>
      <c r="DZ233">
        <v>1</v>
      </c>
      <c r="EA233">
        <v>8</v>
      </c>
      <c r="EB233">
        <v>1</v>
      </c>
      <c r="EC233">
        <v>17</v>
      </c>
      <c r="ED233">
        <v>0</v>
      </c>
      <c r="EE233">
        <v>142.5</v>
      </c>
      <c r="EF233">
        <v>2</v>
      </c>
      <c r="EG233">
        <v>14.25</v>
      </c>
      <c r="EH233">
        <v>1</v>
      </c>
      <c r="EM233">
        <v>0</v>
      </c>
      <c r="ES233">
        <v>0</v>
      </c>
      <c r="ET233">
        <v>0</v>
      </c>
      <c r="EV233" t="s">
        <v>189</v>
      </c>
      <c r="EW233">
        <v>2</v>
      </c>
      <c r="EX233">
        <v>2</v>
      </c>
      <c r="EY233">
        <v>17</v>
      </c>
      <c r="EZ233" s="1">
        <v>0.37083333333333335</v>
      </c>
      <c r="FA233" t="str">
        <f>VLOOKUP(Table_Neonatal5[[#This Row],[Gender]],Table_Gender2[],2,FALSE)</f>
        <v>masculin</v>
      </c>
      <c r="FB233" t="e">
        <f>VLOOKUP(Table_Neonatal5[[#This Row],[PretermBy]],Table_PretermBy7[],2,FALSE)</f>
        <v>#N/A</v>
      </c>
      <c r="FC233" t="str">
        <f>VLOOKUP(Table_Neonatal5[[#This Row],[Diagnosis1]],Table_diagnosis[],2,FALSE)</f>
        <v>Detresse respiratoire</v>
      </c>
      <c r="FD233" t="str">
        <f>VLOOKUP(Table_Neonatal5[[#This Row],[Diagnosis2]],Table_diagnosis[],2,FALSE)</f>
        <v>Infection neonatale / septicimie neonatale</v>
      </c>
      <c r="FE233" s="4" t="str">
        <f>VLOOKUP(Table_Neonatal5[[#This Row],[DischargeLoc]],Table_DischargeLoc1[],2,FALSE)</f>
        <v>Sortie/maternite</v>
      </c>
      <c r="FF233" s="4" t="str">
        <f>VLOOKUP(Table_Neonatal5[[#This Row],[AdmissionTempLow]],Table_YesNo8[],2,FALSE)</f>
        <v>Non</v>
      </c>
      <c r="FG233" s="4" t="str">
        <f>VLOOKUP(Table_Neonatal5[[#This Row],[BirthWeightLow]],Table_YesNo8[],2,FALSE)</f>
        <v>Non</v>
      </c>
      <c r="FH233" s="4" t="str">
        <f>VLOOKUP(Table_Neonatal5[[#This Row],[GestationalAgeLow]],Table_YesNo8[],2,FALSE)</f>
        <v>Non</v>
      </c>
      <c r="FI233" s="4" t="str">
        <f>VLOOKUP(Table_Neonatal5[[#This Row],[MethRx]],Table_YesNo8[],2,FALSE)</f>
        <v>Non</v>
      </c>
      <c r="FJ233" s="4" t="str">
        <f>VLOOKUP(Table_Neonatal5[[#This Row],[OxygenTherapy]],Table_YesNo8[],2,FALSE)</f>
        <v>Oui</v>
      </c>
      <c r="FK233" s="4" t="str">
        <f>VLOOKUP(Table_Neonatal5[[#This Row],[OxygenMethod]],Table_OxygenMethod6[],2,FALSE)</f>
        <v>canule nasale/mask</v>
      </c>
      <c r="FL233" s="4" t="str">
        <f>VLOOKUP(Table_Neonatal5[[#This Row],[BloodSugarLow]],Table_YesNo8[],2,FALSE)</f>
        <v>Non</v>
      </c>
      <c r="FM233" s="4" t="str">
        <f>VLOOKUP(Table_Neonatal5[[#This Row],[AdmittedFirst48]],Table_YesNo8[],2,FALSE)</f>
        <v>Oui</v>
      </c>
      <c r="FN233" s="4" t="str">
        <f>VLOOKUP(Table_Neonatal5[[#This Row],[Remained2weeks]],Table_YesNo8[],2,FALSE)</f>
        <v>Non</v>
      </c>
      <c r="FO233" s="4" t="str">
        <f>VLOOKUP(Table_Neonatal5[[#This Row],[Antibiotics]],Table_YesNo8[],2,FALSE)</f>
        <v>Oui</v>
      </c>
      <c r="FP233" s="4" t="str">
        <f>VLOOKUP(Table_Neonatal5[[#This Row],[BilirubinMeas]],Table_YesNo8[],2,FALSE)</f>
        <v>Non</v>
      </c>
      <c r="FQ233" s="4" t="str">
        <f>VLOOKUP(Table_Neonatal5[[#This Row],[Phototherapy]],Table_YesNo8[],2,FALSE)</f>
        <v>Non</v>
      </c>
      <c r="FR233" s="3">
        <f>DATE(2000+Table_Neonatal5[[#This Row],[AdmitYear]],Table_Neonatal5[[#This Row],[AdmitMonth]],Table_Neonatal5[[#This Row],[AdmitDay]])</f>
        <v>42743</v>
      </c>
    </row>
    <row r="234" spans="1:174" x14ac:dyDescent="0.25">
      <c r="A234" t="s">
        <v>486</v>
      </c>
      <c r="B234" s="1">
        <v>0.45416666666666666</v>
      </c>
      <c r="C234" t="s">
        <v>185</v>
      </c>
      <c r="D234">
        <v>21</v>
      </c>
      <c r="E234">
        <v>11</v>
      </c>
      <c r="F234">
        <v>16</v>
      </c>
      <c r="G234">
        <v>0</v>
      </c>
      <c r="H234">
        <v>1</v>
      </c>
      <c r="I234">
        <v>12</v>
      </c>
      <c r="J234">
        <v>16</v>
      </c>
      <c r="K234">
        <v>0</v>
      </c>
      <c r="L234">
        <v>1</v>
      </c>
      <c r="M234">
        <v>0</v>
      </c>
      <c r="N234">
        <v>3300</v>
      </c>
      <c r="O234">
        <v>0</v>
      </c>
      <c r="P234">
        <v>0</v>
      </c>
      <c r="R234">
        <v>0</v>
      </c>
      <c r="T234" s="2">
        <v>0.65277777777777779</v>
      </c>
      <c r="U234">
        <v>0</v>
      </c>
      <c r="V234">
        <v>10</v>
      </c>
      <c r="W234">
        <v>0</v>
      </c>
      <c r="X234">
        <v>12</v>
      </c>
      <c r="Y234">
        <v>0</v>
      </c>
      <c r="Z234" t="s">
        <v>487</v>
      </c>
      <c r="AA234">
        <v>3</v>
      </c>
      <c r="AB234">
        <v>0</v>
      </c>
      <c r="AD234">
        <v>8</v>
      </c>
      <c r="AE234">
        <v>12</v>
      </c>
      <c r="AF234">
        <v>16</v>
      </c>
      <c r="AG234">
        <v>0</v>
      </c>
      <c r="AH234">
        <v>17</v>
      </c>
      <c r="AI234">
        <v>0</v>
      </c>
      <c r="AJ234">
        <v>1</v>
      </c>
      <c r="AK234">
        <v>4150</v>
      </c>
      <c r="AL234">
        <v>0</v>
      </c>
      <c r="AM234">
        <v>16</v>
      </c>
      <c r="AN234" s="2">
        <v>0.65277777777777779</v>
      </c>
      <c r="AO234">
        <v>0</v>
      </c>
      <c r="AP234">
        <v>1</v>
      </c>
      <c r="AQ234">
        <v>12</v>
      </c>
      <c r="AR234">
        <v>16</v>
      </c>
      <c r="AS234">
        <v>0</v>
      </c>
      <c r="AT234">
        <v>0</v>
      </c>
      <c r="AU234" s="1"/>
      <c r="AV234">
        <v>0</v>
      </c>
      <c r="AX234">
        <v>0</v>
      </c>
      <c r="AZ234">
        <v>0</v>
      </c>
      <c r="BF234">
        <v>0</v>
      </c>
      <c r="BG234" s="2"/>
      <c r="BH234">
        <v>0</v>
      </c>
      <c r="BL234">
        <v>0</v>
      </c>
      <c r="BM234" s="1"/>
      <c r="BN234">
        <v>0</v>
      </c>
      <c r="BP234" s="3"/>
      <c r="BQ234">
        <v>0</v>
      </c>
      <c r="BR234" s="3"/>
      <c r="BS234">
        <v>0</v>
      </c>
      <c r="BT234">
        <v>0</v>
      </c>
      <c r="BU234">
        <v>0</v>
      </c>
      <c r="DZ234">
        <v>1</v>
      </c>
      <c r="EA234">
        <v>1</v>
      </c>
      <c r="EB234">
        <v>12</v>
      </c>
      <c r="EC234">
        <v>16</v>
      </c>
      <c r="ED234">
        <v>0</v>
      </c>
      <c r="EK234">
        <v>165</v>
      </c>
      <c r="EL234">
        <v>4</v>
      </c>
      <c r="EM234">
        <v>0</v>
      </c>
      <c r="ES234">
        <v>0</v>
      </c>
      <c r="ET234">
        <v>0</v>
      </c>
      <c r="EV234" t="s">
        <v>189</v>
      </c>
      <c r="EW234">
        <v>11</v>
      </c>
      <c r="EX234">
        <v>1</v>
      </c>
      <c r="EY234">
        <v>17</v>
      </c>
      <c r="EZ234" s="1">
        <v>0.45902777777777776</v>
      </c>
      <c r="FA234" t="str">
        <f>VLOOKUP(Table_Neonatal5[[#This Row],[Gender]],Table_Gender2[],2,FALSE)</f>
        <v>feminin</v>
      </c>
      <c r="FB234" t="e">
        <f>VLOOKUP(Table_Neonatal5[[#This Row],[PretermBy]],Table_PretermBy7[],2,FALSE)</f>
        <v>#N/A</v>
      </c>
      <c r="FC234" t="str">
        <f>VLOOKUP(Table_Neonatal5[[#This Row],[Diagnosis1]],Table_diagnosis[],2,FALSE)</f>
        <v>Autre diagnostic</v>
      </c>
      <c r="FD234" t="str">
        <f>VLOOKUP(Table_Neonatal5[[#This Row],[Diagnosis2]],Table_diagnosis[],2,FALSE)</f>
        <v>Infection neonatale / septicimie neonatale</v>
      </c>
      <c r="FE234" s="4" t="str">
        <f>VLOOKUP(Table_Neonatal5[[#This Row],[DischargeLoc]],Table_DischargeLoc1[],2,FALSE)</f>
        <v>Sortie/maternite</v>
      </c>
      <c r="FF234" s="4" t="str">
        <f>VLOOKUP(Table_Neonatal5[[#This Row],[AdmissionTempLow]],Table_YesNo8[],2,FALSE)</f>
        <v>Non</v>
      </c>
      <c r="FG234" s="4" t="str">
        <f>VLOOKUP(Table_Neonatal5[[#This Row],[BirthWeightLow]],Table_YesNo8[],2,FALSE)</f>
        <v>Non</v>
      </c>
      <c r="FH234" s="4" t="str">
        <f>VLOOKUP(Table_Neonatal5[[#This Row],[GestationalAgeLow]],Table_YesNo8[],2,FALSE)</f>
        <v>Non</v>
      </c>
      <c r="FI234" s="4" t="str">
        <f>VLOOKUP(Table_Neonatal5[[#This Row],[MethRx]],Table_YesNo8[],2,FALSE)</f>
        <v>Non</v>
      </c>
      <c r="FJ234" s="4" t="str">
        <f>VLOOKUP(Table_Neonatal5[[#This Row],[OxygenTherapy]],Table_YesNo8[],2,FALSE)</f>
        <v>Non</v>
      </c>
      <c r="FK234" s="4" t="e">
        <f>VLOOKUP(Table_Neonatal5[[#This Row],[OxygenMethod]],Table_OxygenMethod6[],2,FALSE)</f>
        <v>#N/A</v>
      </c>
      <c r="FL234" s="4" t="str">
        <f>VLOOKUP(Table_Neonatal5[[#This Row],[BloodSugarLow]],Table_YesNo8[],2,FALSE)</f>
        <v>Non</v>
      </c>
      <c r="FM234" s="4" t="str">
        <f>VLOOKUP(Table_Neonatal5[[#This Row],[AdmittedFirst48]],Table_YesNo8[],2,FALSE)</f>
        <v>Non</v>
      </c>
      <c r="FN234" s="4" t="str">
        <f>VLOOKUP(Table_Neonatal5[[#This Row],[Remained2weeks]],Table_YesNo8[],2,FALSE)</f>
        <v>Non</v>
      </c>
      <c r="FO234" s="4" t="str">
        <f>VLOOKUP(Table_Neonatal5[[#This Row],[Antibiotics]],Table_YesNo8[],2,FALSE)</f>
        <v>Oui</v>
      </c>
      <c r="FP234" s="4" t="str">
        <f>VLOOKUP(Table_Neonatal5[[#This Row],[BilirubinMeas]],Table_YesNo8[],2,FALSE)</f>
        <v>Non</v>
      </c>
      <c r="FQ234" s="4" t="str">
        <f>VLOOKUP(Table_Neonatal5[[#This Row],[Phototherapy]],Table_YesNo8[],2,FALSE)</f>
        <v>Non</v>
      </c>
      <c r="FR234" s="3">
        <f>DATE(2000+Table_Neonatal5[[#This Row],[AdmitYear]],Table_Neonatal5[[#This Row],[AdmitMonth]],Table_Neonatal5[[#This Row],[AdmitDay]])</f>
        <v>42705</v>
      </c>
    </row>
    <row r="235" spans="1:174" x14ac:dyDescent="0.25">
      <c r="A235" t="s">
        <v>488</v>
      </c>
      <c r="B235" s="1">
        <v>0.64097222222222228</v>
      </c>
      <c r="C235" t="s">
        <v>185</v>
      </c>
      <c r="D235">
        <v>10</v>
      </c>
      <c r="E235">
        <v>10</v>
      </c>
      <c r="F235">
        <v>16</v>
      </c>
      <c r="G235">
        <v>0</v>
      </c>
      <c r="H235">
        <v>10</v>
      </c>
      <c r="I235">
        <v>10</v>
      </c>
      <c r="J235">
        <v>16</v>
      </c>
      <c r="K235">
        <v>0</v>
      </c>
      <c r="L235">
        <v>0</v>
      </c>
      <c r="M235">
        <v>0</v>
      </c>
      <c r="N235">
        <v>4200</v>
      </c>
      <c r="O235">
        <v>0</v>
      </c>
      <c r="P235">
        <v>0</v>
      </c>
      <c r="R235">
        <v>0</v>
      </c>
      <c r="T235" s="2">
        <v>0.30208333333333331</v>
      </c>
      <c r="U235">
        <v>0</v>
      </c>
      <c r="V235">
        <v>0</v>
      </c>
      <c r="W235">
        <v>0</v>
      </c>
      <c r="X235">
        <v>6</v>
      </c>
      <c r="Y235">
        <v>0</v>
      </c>
      <c r="AA235">
        <v>3</v>
      </c>
      <c r="AB235">
        <v>0</v>
      </c>
      <c r="AD235">
        <v>17</v>
      </c>
      <c r="AE235">
        <v>10</v>
      </c>
      <c r="AF235">
        <v>16</v>
      </c>
      <c r="AG235">
        <v>0</v>
      </c>
      <c r="AH235">
        <v>7</v>
      </c>
      <c r="AI235">
        <v>0</v>
      </c>
      <c r="AJ235">
        <v>1</v>
      </c>
      <c r="AK235">
        <v>4300</v>
      </c>
      <c r="AL235">
        <v>0</v>
      </c>
      <c r="AM235">
        <v>16</v>
      </c>
      <c r="AN235" s="2">
        <v>0.30208333333333331</v>
      </c>
      <c r="AO235">
        <v>0</v>
      </c>
      <c r="AP235">
        <v>10</v>
      </c>
      <c r="AQ235">
        <v>10</v>
      </c>
      <c r="AR235">
        <v>16</v>
      </c>
      <c r="AS235">
        <v>0</v>
      </c>
      <c r="AT235">
        <v>0</v>
      </c>
      <c r="AU235" s="1"/>
      <c r="AV235">
        <v>0</v>
      </c>
      <c r="AX235">
        <v>0</v>
      </c>
      <c r="AZ235">
        <v>0</v>
      </c>
      <c r="BA235">
        <v>0</v>
      </c>
      <c r="BF235">
        <v>0</v>
      </c>
      <c r="BG235" s="2"/>
      <c r="BH235">
        <v>0</v>
      </c>
      <c r="BL235">
        <v>0</v>
      </c>
      <c r="BM235" s="1"/>
      <c r="BN235">
        <v>0</v>
      </c>
      <c r="BO235">
        <v>0</v>
      </c>
      <c r="BP235" s="3"/>
      <c r="BQ235">
        <v>0</v>
      </c>
      <c r="BR235" s="3"/>
      <c r="BS235">
        <v>0</v>
      </c>
      <c r="BT235">
        <v>1</v>
      </c>
      <c r="BU235">
        <v>0</v>
      </c>
      <c r="DZ235">
        <v>1</v>
      </c>
      <c r="EA235">
        <v>10</v>
      </c>
      <c r="EB235">
        <v>10</v>
      </c>
      <c r="EC235">
        <v>16</v>
      </c>
      <c r="ED235">
        <v>0</v>
      </c>
      <c r="EE235">
        <v>212.5</v>
      </c>
      <c r="EF235">
        <v>2</v>
      </c>
      <c r="EG235">
        <v>21.25</v>
      </c>
      <c r="EH235">
        <v>1</v>
      </c>
      <c r="EM235">
        <v>0</v>
      </c>
      <c r="ES235">
        <v>0</v>
      </c>
      <c r="ET235">
        <v>0</v>
      </c>
      <c r="EV235" t="s">
        <v>189</v>
      </c>
      <c r="EW235">
        <v>11</v>
      </c>
      <c r="EX235">
        <v>11</v>
      </c>
      <c r="EY235">
        <v>16</v>
      </c>
      <c r="EZ235" s="1">
        <v>0.64652777777777781</v>
      </c>
      <c r="FA235" t="str">
        <f>VLOOKUP(Table_Neonatal5[[#This Row],[Gender]],Table_Gender2[],2,FALSE)</f>
        <v>masculin</v>
      </c>
      <c r="FB235" t="e">
        <f>VLOOKUP(Table_Neonatal5[[#This Row],[PretermBy]],Table_PretermBy7[],2,FALSE)</f>
        <v>#N/A</v>
      </c>
      <c r="FC235" t="str">
        <f>VLOOKUP(Table_Neonatal5[[#This Row],[Diagnosis1]],Table_diagnosis[],2,FALSE)</f>
        <v>Hypoglycemie</v>
      </c>
      <c r="FD235" t="str">
        <f>VLOOKUP(Table_Neonatal5[[#This Row],[Diagnosis2]],Table_diagnosis[],2,FALSE)</f>
        <v>Infection neonatale / septicimie neonatale</v>
      </c>
      <c r="FE235" s="4" t="str">
        <f>VLOOKUP(Table_Neonatal5[[#This Row],[DischargeLoc]],Table_DischargeLoc1[],2,FALSE)</f>
        <v>Sortie/maternite</v>
      </c>
      <c r="FF235" s="4" t="str">
        <f>VLOOKUP(Table_Neonatal5[[#This Row],[AdmissionTempLow]],Table_YesNo8[],2,FALSE)</f>
        <v>Non</v>
      </c>
      <c r="FG235" s="4" t="str">
        <f>VLOOKUP(Table_Neonatal5[[#This Row],[BirthWeightLow]],Table_YesNo8[],2,FALSE)</f>
        <v>Non</v>
      </c>
      <c r="FH235" s="4" t="str">
        <f>VLOOKUP(Table_Neonatal5[[#This Row],[GestationalAgeLow]],Table_YesNo8[],2,FALSE)</f>
        <v>Non</v>
      </c>
      <c r="FI235" s="4" t="str">
        <f>VLOOKUP(Table_Neonatal5[[#This Row],[MethRx]],Table_YesNo8[],2,FALSE)</f>
        <v>Non</v>
      </c>
      <c r="FJ235" s="4" t="str">
        <f>VLOOKUP(Table_Neonatal5[[#This Row],[OxygenTherapy]],Table_YesNo8[],2,FALSE)</f>
        <v>Non</v>
      </c>
      <c r="FK235" s="4" t="e">
        <f>VLOOKUP(Table_Neonatal5[[#This Row],[OxygenMethod]],Table_OxygenMethod6[],2,FALSE)</f>
        <v>#N/A</v>
      </c>
      <c r="FL235" s="4" t="str">
        <f>VLOOKUP(Table_Neonatal5[[#This Row],[BloodSugarLow]],Table_YesNo8[],2,FALSE)</f>
        <v>Non</v>
      </c>
      <c r="FM235" s="4" t="str">
        <f>VLOOKUP(Table_Neonatal5[[#This Row],[AdmittedFirst48]],Table_YesNo8[],2,FALSE)</f>
        <v>Oui</v>
      </c>
      <c r="FN235" s="4" t="str">
        <f>VLOOKUP(Table_Neonatal5[[#This Row],[Remained2weeks]],Table_YesNo8[],2,FALSE)</f>
        <v>Non</v>
      </c>
      <c r="FO235" s="4" t="str">
        <f>VLOOKUP(Table_Neonatal5[[#This Row],[Antibiotics]],Table_YesNo8[],2,FALSE)</f>
        <v>Oui</v>
      </c>
      <c r="FP235" s="4" t="str">
        <f>VLOOKUP(Table_Neonatal5[[#This Row],[BilirubinMeas]],Table_YesNo8[],2,FALSE)</f>
        <v>Non</v>
      </c>
      <c r="FQ235" s="4" t="str">
        <f>VLOOKUP(Table_Neonatal5[[#This Row],[Phototherapy]],Table_YesNo8[],2,FALSE)</f>
        <v>Non</v>
      </c>
      <c r="FR235" s="3">
        <f>DATE(2000+Table_Neonatal5[[#This Row],[AdmitYear]],Table_Neonatal5[[#This Row],[AdmitMonth]],Table_Neonatal5[[#This Row],[AdmitDay]])</f>
        <v>42653</v>
      </c>
    </row>
    <row r="236" spans="1:174" x14ac:dyDescent="0.25">
      <c r="A236" t="s">
        <v>489</v>
      </c>
      <c r="B236" s="1">
        <v>0.36180555555555555</v>
      </c>
      <c r="C236" t="s">
        <v>185</v>
      </c>
      <c r="D236">
        <v>17</v>
      </c>
      <c r="E236">
        <v>1</v>
      </c>
      <c r="F236">
        <v>17</v>
      </c>
      <c r="G236">
        <v>0</v>
      </c>
      <c r="H236">
        <v>11</v>
      </c>
      <c r="I236">
        <v>2</v>
      </c>
      <c r="J236">
        <v>17</v>
      </c>
      <c r="K236">
        <v>0</v>
      </c>
      <c r="L236">
        <v>1</v>
      </c>
      <c r="M236">
        <v>0</v>
      </c>
      <c r="N236">
        <v>4000</v>
      </c>
      <c r="O236">
        <v>0</v>
      </c>
      <c r="P236">
        <v>0</v>
      </c>
      <c r="R236">
        <v>0</v>
      </c>
      <c r="T236" s="2">
        <v>0.55208333333333337</v>
      </c>
      <c r="U236">
        <v>0</v>
      </c>
      <c r="V236">
        <v>24</v>
      </c>
      <c r="W236">
        <v>0</v>
      </c>
      <c r="X236">
        <v>4</v>
      </c>
      <c r="Y236">
        <v>0</v>
      </c>
      <c r="AA236">
        <v>12</v>
      </c>
      <c r="AB236">
        <v>0</v>
      </c>
      <c r="AC236" t="s">
        <v>490</v>
      </c>
      <c r="AD236">
        <v>11</v>
      </c>
      <c r="AE236">
        <v>2</v>
      </c>
      <c r="AF236">
        <v>17</v>
      </c>
      <c r="AG236">
        <v>0</v>
      </c>
      <c r="AH236">
        <v>24</v>
      </c>
      <c r="AI236">
        <v>0</v>
      </c>
      <c r="AJ236">
        <v>1</v>
      </c>
      <c r="AK236">
        <v>4000</v>
      </c>
      <c r="AL236">
        <v>0</v>
      </c>
      <c r="AM236">
        <v>5</v>
      </c>
      <c r="AN236" s="2">
        <v>0.55208333333333337</v>
      </c>
      <c r="AO236">
        <v>0</v>
      </c>
      <c r="AP236">
        <v>11</v>
      </c>
      <c r="AQ236">
        <v>2</v>
      </c>
      <c r="AR236">
        <v>17</v>
      </c>
      <c r="AS236">
        <v>0</v>
      </c>
      <c r="AT236">
        <v>0</v>
      </c>
      <c r="AU236" s="1"/>
      <c r="AV236">
        <v>0</v>
      </c>
      <c r="AX236">
        <v>0</v>
      </c>
      <c r="AZ236">
        <v>0</v>
      </c>
      <c r="BA236">
        <v>1</v>
      </c>
      <c r="BB236">
        <v>1</v>
      </c>
      <c r="BC236">
        <v>11</v>
      </c>
      <c r="BD236">
        <v>2</v>
      </c>
      <c r="BE236">
        <v>17</v>
      </c>
      <c r="BF236">
        <v>0</v>
      </c>
      <c r="BG236" s="2">
        <v>0.625</v>
      </c>
      <c r="BH236">
        <v>0</v>
      </c>
      <c r="BI236">
        <v>11</v>
      </c>
      <c r="BJ236">
        <v>2</v>
      </c>
      <c r="BK236">
        <v>17</v>
      </c>
      <c r="BL236">
        <v>0</v>
      </c>
      <c r="BM236" s="1">
        <v>0.91666666666666663</v>
      </c>
      <c r="BN236">
        <v>0</v>
      </c>
      <c r="BO236">
        <v>0</v>
      </c>
      <c r="BP236" s="3"/>
      <c r="BQ236">
        <v>0</v>
      </c>
      <c r="BR236" s="3"/>
      <c r="BS236">
        <v>0</v>
      </c>
      <c r="BT236">
        <v>0</v>
      </c>
      <c r="BU236">
        <v>0</v>
      </c>
      <c r="DZ236">
        <v>1</v>
      </c>
      <c r="EA236">
        <v>11</v>
      </c>
      <c r="EB236">
        <v>2</v>
      </c>
      <c r="EC236">
        <v>17</v>
      </c>
      <c r="ED236">
        <v>0</v>
      </c>
      <c r="EE236">
        <v>400</v>
      </c>
      <c r="EF236">
        <v>3</v>
      </c>
      <c r="EI236">
        <v>212</v>
      </c>
      <c r="EJ236">
        <v>1</v>
      </c>
      <c r="EM236">
        <v>0</v>
      </c>
      <c r="ES236">
        <v>0</v>
      </c>
      <c r="ET236">
        <v>0</v>
      </c>
      <c r="EV236" t="s">
        <v>186</v>
      </c>
      <c r="EW236">
        <v>10</v>
      </c>
      <c r="EX236">
        <v>3</v>
      </c>
      <c r="EY236">
        <v>17</v>
      </c>
      <c r="EZ236" s="1">
        <v>0.37222222222222223</v>
      </c>
      <c r="FA236" t="str">
        <f>VLOOKUP(Table_Neonatal5[[#This Row],[Gender]],Table_Gender2[],2,FALSE)</f>
        <v>feminin</v>
      </c>
      <c r="FB236" t="e">
        <f>VLOOKUP(Table_Neonatal5[[#This Row],[PretermBy]],Table_PretermBy7[],2,FALSE)</f>
        <v>#N/A</v>
      </c>
      <c r="FC236" t="str">
        <f>VLOOKUP(Table_Neonatal5[[#This Row],[Diagnosis1]],Table_diagnosis[],2,FALSE)</f>
        <v>Detresse respiratoire</v>
      </c>
      <c r="FD236" t="str">
        <f>VLOOKUP(Table_Neonatal5[[#This Row],[Diagnosis2]],Table_diagnosis[],2,FALSE)</f>
        <v>Autre diagnostic</v>
      </c>
      <c r="FE236" s="4" t="str">
        <f>VLOOKUP(Table_Neonatal5[[#This Row],[DischargeLoc]],Table_DischargeLoc1[],2,FALSE)</f>
        <v>Sortie/maternite</v>
      </c>
      <c r="FF236" s="4" t="str">
        <f>VLOOKUP(Table_Neonatal5[[#This Row],[AdmissionTempLow]],Table_YesNo8[],2,FALSE)</f>
        <v>Non</v>
      </c>
      <c r="FG236" s="4" t="str">
        <f>VLOOKUP(Table_Neonatal5[[#This Row],[BirthWeightLow]],Table_YesNo8[],2,FALSE)</f>
        <v>Non</v>
      </c>
      <c r="FH236" s="4" t="str">
        <f>VLOOKUP(Table_Neonatal5[[#This Row],[GestationalAgeLow]],Table_YesNo8[],2,FALSE)</f>
        <v>Non</v>
      </c>
      <c r="FI236" s="4" t="str">
        <f>VLOOKUP(Table_Neonatal5[[#This Row],[MethRx]],Table_YesNo8[],2,FALSE)</f>
        <v>Non</v>
      </c>
      <c r="FJ236" s="4" t="str">
        <f>VLOOKUP(Table_Neonatal5[[#This Row],[OxygenTherapy]],Table_YesNo8[],2,FALSE)</f>
        <v>Oui</v>
      </c>
      <c r="FK236" s="4" t="str">
        <f>VLOOKUP(Table_Neonatal5[[#This Row],[OxygenMethod]],Table_OxygenMethod6[],2,FALSE)</f>
        <v>canule nasale/mask</v>
      </c>
      <c r="FL236" s="4" t="str">
        <f>VLOOKUP(Table_Neonatal5[[#This Row],[BloodSugarLow]],Table_YesNo8[],2,FALSE)</f>
        <v>Non</v>
      </c>
      <c r="FM236" s="4" t="str">
        <f>VLOOKUP(Table_Neonatal5[[#This Row],[AdmittedFirst48]],Table_YesNo8[],2,FALSE)</f>
        <v>Non</v>
      </c>
      <c r="FN236" s="4" t="str">
        <f>VLOOKUP(Table_Neonatal5[[#This Row],[Remained2weeks]],Table_YesNo8[],2,FALSE)</f>
        <v>Non</v>
      </c>
      <c r="FO236" s="4" t="str">
        <f>VLOOKUP(Table_Neonatal5[[#This Row],[Antibiotics]],Table_YesNo8[],2,FALSE)</f>
        <v>Oui</v>
      </c>
      <c r="FP236" s="4" t="str">
        <f>VLOOKUP(Table_Neonatal5[[#This Row],[BilirubinMeas]],Table_YesNo8[],2,FALSE)</f>
        <v>Non</v>
      </c>
      <c r="FQ236" s="4" t="str">
        <f>VLOOKUP(Table_Neonatal5[[#This Row],[Phototherapy]],Table_YesNo8[],2,FALSE)</f>
        <v>Non</v>
      </c>
      <c r="FR236" s="3">
        <f>DATE(2000+Table_Neonatal5[[#This Row],[AdmitYear]],Table_Neonatal5[[#This Row],[AdmitMonth]],Table_Neonatal5[[#This Row],[AdmitDay]])</f>
        <v>42777</v>
      </c>
    </row>
    <row r="237" spans="1:174" x14ac:dyDescent="0.25">
      <c r="A237" t="s">
        <v>491</v>
      </c>
      <c r="B237" s="1">
        <v>0.43819444444444444</v>
      </c>
      <c r="C237" t="s">
        <v>185</v>
      </c>
      <c r="D237">
        <v>2</v>
      </c>
      <c r="E237">
        <v>10</v>
      </c>
      <c r="F237">
        <v>16</v>
      </c>
      <c r="G237">
        <v>0</v>
      </c>
      <c r="H237">
        <v>5</v>
      </c>
      <c r="I237">
        <v>10</v>
      </c>
      <c r="J237">
        <v>16</v>
      </c>
      <c r="K237">
        <v>0</v>
      </c>
      <c r="L237">
        <v>0</v>
      </c>
      <c r="M237">
        <v>0</v>
      </c>
      <c r="N237">
        <v>2600</v>
      </c>
      <c r="O237">
        <v>0</v>
      </c>
      <c r="P237">
        <v>0</v>
      </c>
      <c r="R237">
        <v>0</v>
      </c>
      <c r="T237" s="2">
        <v>0.27430555555555558</v>
      </c>
      <c r="U237">
        <v>0</v>
      </c>
      <c r="W237">
        <v>0</v>
      </c>
      <c r="X237">
        <v>12</v>
      </c>
      <c r="Y237">
        <v>0</v>
      </c>
      <c r="Z237" t="s">
        <v>492</v>
      </c>
      <c r="AA237">
        <v>3</v>
      </c>
      <c r="AB237">
        <v>0</v>
      </c>
      <c r="AD237">
        <v>16</v>
      </c>
      <c r="AE237">
        <v>10</v>
      </c>
      <c r="AF237">
        <v>16</v>
      </c>
      <c r="AG237">
        <v>0</v>
      </c>
      <c r="AH237">
        <v>13</v>
      </c>
      <c r="AI237">
        <v>0</v>
      </c>
      <c r="AJ237">
        <v>1</v>
      </c>
      <c r="AK237">
        <v>2500</v>
      </c>
      <c r="AL237">
        <v>0</v>
      </c>
      <c r="AM237">
        <v>15</v>
      </c>
      <c r="AN237" s="2">
        <v>0.27430555555555558</v>
      </c>
      <c r="AO237">
        <v>0</v>
      </c>
      <c r="AP237">
        <v>5</v>
      </c>
      <c r="AQ237">
        <v>10</v>
      </c>
      <c r="AR237">
        <v>16</v>
      </c>
      <c r="AS237">
        <v>0</v>
      </c>
      <c r="AT237">
        <v>0</v>
      </c>
      <c r="AU237" s="1"/>
      <c r="AV237">
        <v>0</v>
      </c>
      <c r="AX237">
        <v>0</v>
      </c>
      <c r="AZ237">
        <v>0</v>
      </c>
      <c r="BA237">
        <v>0</v>
      </c>
      <c r="BF237">
        <v>0</v>
      </c>
      <c r="BG237" s="2"/>
      <c r="BH237">
        <v>0</v>
      </c>
      <c r="BL237">
        <v>0</v>
      </c>
      <c r="BM237" s="1"/>
      <c r="BN237">
        <v>0</v>
      </c>
      <c r="BO237">
        <v>0</v>
      </c>
      <c r="BP237" s="3"/>
      <c r="BQ237">
        <v>0</v>
      </c>
      <c r="BR237" s="3"/>
      <c r="BS237">
        <v>0</v>
      </c>
      <c r="BT237">
        <v>0</v>
      </c>
      <c r="BU237">
        <v>0</v>
      </c>
      <c r="DZ237">
        <v>1</v>
      </c>
      <c r="EA237">
        <v>5</v>
      </c>
      <c r="EB237">
        <v>10</v>
      </c>
      <c r="EC237">
        <v>16</v>
      </c>
      <c r="ED237">
        <v>0</v>
      </c>
      <c r="EE237">
        <v>115</v>
      </c>
      <c r="EF237">
        <v>2</v>
      </c>
      <c r="EG237">
        <v>11.5</v>
      </c>
      <c r="EH237">
        <v>1</v>
      </c>
      <c r="EM237">
        <v>1</v>
      </c>
      <c r="EO237">
        <v>15</v>
      </c>
      <c r="EP237">
        <v>5</v>
      </c>
      <c r="EQ237">
        <v>10</v>
      </c>
      <c r="ER237">
        <v>16</v>
      </c>
      <c r="ES237">
        <v>0</v>
      </c>
      <c r="ET237">
        <v>1</v>
      </c>
      <c r="EV237" t="s">
        <v>189</v>
      </c>
      <c r="EW237">
        <v>11</v>
      </c>
      <c r="EX237">
        <v>11</v>
      </c>
      <c r="EY237">
        <v>16</v>
      </c>
      <c r="EZ237" s="1">
        <v>0.44305555555555554</v>
      </c>
      <c r="FA237" t="str">
        <f>VLOOKUP(Table_Neonatal5[[#This Row],[Gender]],Table_Gender2[],2,FALSE)</f>
        <v>masculin</v>
      </c>
      <c r="FB237" t="e">
        <f>VLOOKUP(Table_Neonatal5[[#This Row],[PretermBy]],Table_PretermBy7[],2,FALSE)</f>
        <v>#N/A</v>
      </c>
      <c r="FC237" t="str">
        <f>VLOOKUP(Table_Neonatal5[[#This Row],[Diagnosis1]],Table_diagnosis[],2,FALSE)</f>
        <v>Autre diagnostic</v>
      </c>
      <c r="FD237" t="str">
        <f>VLOOKUP(Table_Neonatal5[[#This Row],[Diagnosis2]],Table_diagnosis[],2,FALSE)</f>
        <v>Infection neonatale / septicimie neonatale</v>
      </c>
      <c r="FE237" s="4" t="str">
        <f>VLOOKUP(Table_Neonatal5[[#This Row],[DischargeLoc]],Table_DischargeLoc1[],2,FALSE)</f>
        <v>Sortie/maternite</v>
      </c>
      <c r="FF237" s="4" t="str">
        <f>VLOOKUP(Table_Neonatal5[[#This Row],[AdmissionTempLow]],Table_YesNo8[],2,FALSE)</f>
        <v>Non</v>
      </c>
      <c r="FG237" s="4" t="str">
        <f>VLOOKUP(Table_Neonatal5[[#This Row],[BirthWeightLow]],Table_YesNo8[],2,FALSE)</f>
        <v>Non</v>
      </c>
      <c r="FH237" s="4" t="str">
        <f>VLOOKUP(Table_Neonatal5[[#This Row],[GestationalAgeLow]],Table_YesNo8[],2,FALSE)</f>
        <v>Non</v>
      </c>
      <c r="FI237" s="4" t="str">
        <f>VLOOKUP(Table_Neonatal5[[#This Row],[MethRx]],Table_YesNo8[],2,FALSE)</f>
        <v>Non</v>
      </c>
      <c r="FJ237" s="4" t="str">
        <f>VLOOKUP(Table_Neonatal5[[#This Row],[OxygenTherapy]],Table_YesNo8[],2,FALSE)</f>
        <v>Non</v>
      </c>
      <c r="FK237" s="4" t="e">
        <f>VLOOKUP(Table_Neonatal5[[#This Row],[OxygenMethod]],Table_OxygenMethod6[],2,FALSE)</f>
        <v>#N/A</v>
      </c>
      <c r="FL237" s="4" t="str">
        <f>VLOOKUP(Table_Neonatal5[[#This Row],[BloodSugarLow]],Table_YesNo8[],2,FALSE)</f>
        <v>Non</v>
      </c>
      <c r="FM237" s="4" t="str">
        <f>VLOOKUP(Table_Neonatal5[[#This Row],[AdmittedFirst48]],Table_YesNo8[],2,FALSE)</f>
        <v>Non</v>
      </c>
      <c r="FN237" s="4" t="str">
        <f>VLOOKUP(Table_Neonatal5[[#This Row],[Remained2weeks]],Table_YesNo8[],2,FALSE)</f>
        <v>Non</v>
      </c>
      <c r="FO237" s="4" t="str">
        <f>VLOOKUP(Table_Neonatal5[[#This Row],[Antibiotics]],Table_YesNo8[],2,FALSE)</f>
        <v>Oui</v>
      </c>
      <c r="FP237" s="4" t="str">
        <f>VLOOKUP(Table_Neonatal5[[#This Row],[BilirubinMeas]],Table_YesNo8[],2,FALSE)</f>
        <v>Oui</v>
      </c>
      <c r="FQ237" s="4" t="str">
        <f>VLOOKUP(Table_Neonatal5[[#This Row],[Phototherapy]],Table_YesNo8[],2,FALSE)</f>
        <v>Oui</v>
      </c>
      <c r="FR237" s="3">
        <f>DATE(2000+Table_Neonatal5[[#This Row],[AdmitYear]],Table_Neonatal5[[#This Row],[AdmitMonth]],Table_Neonatal5[[#This Row],[AdmitDay]])</f>
        <v>42648</v>
      </c>
    </row>
    <row r="238" spans="1:174" x14ac:dyDescent="0.25">
      <c r="A238" t="s">
        <v>493</v>
      </c>
      <c r="B238" s="1">
        <v>0.46805555555555556</v>
      </c>
      <c r="C238" t="s">
        <v>185</v>
      </c>
      <c r="D238">
        <v>1</v>
      </c>
      <c r="E238">
        <v>1</v>
      </c>
      <c r="F238">
        <v>17</v>
      </c>
      <c r="G238">
        <v>0</v>
      </c>
      <c r="H238">
        <v>1</v>
      </c>
      <c r="I238">
        <v>1</v>
      </c>
      <c r="J238">
        <v>17</v>
      </c>
      <c r="K238">
        <v>0</v>
      </c>
      <c r="L238">
        <v>1</v>
      </c>
      <c r="M238">
        <v>0</v>
      </c>
      <c r="N238">
        <v>2500</v>
      </c>
      <c r="O238">
        <v>0</v>
      </c>
      <c r="P238">
        <v>0</v>
      </c>
      <c r="R238">
        <v>0</v>
      </c>
      <c r="T238" s="2">
        <v>0.5</v>
      </c>
      <c r="U238">
        <v>0</v>
      </c>
      <c r="V238">
        <v>0</v>
      </c>
      <c r="W238">
        <v>0</v>
      </c>
      <c r="X238">
        <v>8</v>
      </c>
      <c r="Y238">
        <v>0</v>
      </c>
      <c r="AA238">
        <v>3</v>
      </c>
      <c r="AB238">
        <v>0</v>
      </c>
      <c r="AD238">
        <v>11</v>
      </c>
      <c r="AE238">
        <v>1</v>
      </c>
      <c r="AF238">
        <v>17</v>
      </c>
      <c r="AG238">
        <v>0</v>
      </c>
      <c r="AH238">
        <v>10</v>
      </c>
      <c r="AI238">
        <v>0</v>
      </c>
      <c r="AJ238">
        <v>1</v>
      </c>
      <c r="AK238">
        <v>2500</v>
      </c>
      <c r="AL238">
        <v>0</v>
      </c>
      <c r="AM238">
        <v>16</v>
      </c>
      <c r="AN238" s="2">
        <v>0.5</v>
      </c>
      <c r="AO238">
        <v>0</v>
      </c>
      <c r="AP238">
        <v>1</v>
      </c>
      <c r="AQ238">
        <v>1</v>
      </c>
      <c r="AR238">
        <v>17</v>
      </c>
      <c r="AS238">
        <v>0</v>
      </c>
      <c r="AT238">
        <v>0</v>
      </c>
      <c r="AU238" s="1"/>
      <c r="AV238">
        <v>0</v>
      </c>
      <c r="AX238">
        <v>0</v>
      </c>
      <c r="AZ238">
        <v>0</v>
      </c>
      <c r="BA238">
        <v>1</v>
      </c>
      <c r="BB238">
        <v>1</v>
      </c>
      <c r="BC238">
        <v>1</v>
      </c>
      <c r="BD238">
        <v>1</v>
      </c>
      <c r="BE238">
        <v>17</v>
      </c>
      <c r="BF238">
        <v>0</v>
      </c>
      <c r="BG238" s="2">
        <v>0.54166666666666663</v>
      </c>
      <c r="BH238">
        <v>0</v>
      </c>
      <c r="BI238">
        <v>2</v>
      </c>
      <c r="BJ238">
        <v>1</v>
      </c>
      <c r="BK238">
        <v>17</v>
      </c>
      <c r="BL238">
        <v>0</v>
      </c>
      <c r="BM238" s="1">
        <v>0.25</v>
      </c>
      <c r="BN238">
        <v>0</v>
      </c>
      <c r="BO238">
        <v>0</v>
      </c>
      <c r="BP238" s="3"/>
      <c r="BQ238">
        <v>0</v>
      </c>
      <c r="BR238" s="3"/>
      <c r="BS238">
        <v>0</v>
      </c>
      <c r="BT238">
        <v>1</v>
      </c>
      <c r="BU238">
        <v>0</v>
      </c>
      <c r="DZ238">
        <v>1</v>
      </c>
      <c r="EA238">
        <v>1</v>
      </c>
      <c r="EB238">
        <v>1</v>
      </c>
      <c r="EC238">
        <v>17</v>
      </c>
      <c r="ED238">
        <v>0</v>
      </c>
      <c r="EE238">
        <v>125</v>
      </c>
      <c r="EF238">
        <v>2</v>
      </c>
      <c r="EG238">
        <v>12.5</v>
      </c>
      <c r="EH238">
        <v>1</v>
      </c>
      <c r="EM238">
        <v>0</v>
      </c>
      <c r="ES238">
        <v>0</v>
      </c>
      <c r="ET238">
        <v>0</v>
      </c>
      <c r="EV238" t="s">
        <v>189</v>
      </c>
      <c r="EW238">
        <v>2</v>
      </c>
      <c r="EX238">
        <v>2</v>
      </c>
      <c r="EY238">
        <v>17</v>
      </c>
      <c r="EZ238" s="1">
        <v>0.47222222222222221</v>
      </c>
      <c r="FA238" t="str">
        <f>VLOOKUP(Table_Neonatal5[[#This Row],[Gender]],Table_Gender2[],2,FALSE)</f>
        <v>feminin</v>
      </c>
      <c r="FB238" t="e">
        <f>VLOOKUP(Table_Neonatal5[[#This Row],[PretermBy]],Table_PretermBy7[],2,FALSE)</f>
        <v>#N/A</v>
      </c>
      <c r="FC238" t="str">
        <f>VLOOKUP(Table_Neonatal5[[#This Row],[Diagnosis1]],Table_diagnosis[],2,FALSE)</f>
        <v>Asphyxia a la naissance / APGAR bas / HIE</v>
      </c>
      <c r="FD238" t="str">
        <f>VLOOKUP(Table_Neonatal5[[#This Row],[Diagnosis2]],Table_diagnosis[],2,FALSE)</f>
        <v>Infection neonatale / septicimie neonatale</v>
      </c>
      <c r="FE238" s="4" t="str">
        <f>VLOOKUP(Table_Neonatal5[[#This Row],[DischargeLoc]],Table_DischargeLoc1[],2,FALSE)</f>
        <v>Sortie/maternite</v>
      </c>
      <c r="FF238" s="4" t="str">
        <f>VLOOKUP(Table_Neonatal5[[#This Row],[AdmissionTempLow]],Table_YesNo8[],2,FALSE)</f>
        <v>Non</v>
      </c>
      <c r="FG238" s="4" t="str">
        <f>VLOOKUP(Table_Neonatal5[[#This Row],[BirthWeightLow]],Table_YesNo8[],2,FALSE)</f>
        <v>Non</v>
      </c>
      <c r="FH238" s="4" t="str">
        <f>VLOOKUP(Table_Neonatal5[[#This Row],[GestationalAgeLow]],Table_YesNo8[],2,FALSE)</f>
        <v>Non</v>
      </c>
      <c r="FI238" s="4" t="str">
        <f>VLOOKUP(Table_Neonatal5[[#This Row],[MethRx]],Table_YesNo8[],2,FALSE)</f>
        <v>Non</v>
      </c>
      <c r="FJ238" s="4" t="str">
        <f>VLOOKUP(Table_Neonatal5[[#This Row],[OxygenTherapy]],Table_YesNo8[],2,FALSE)</f>
        <v>Oui</v>
      </c>
      <c r="FK238" s="4" t="str">
        <f>VLOOKUP(Table_Neonatal5[[#This Row],[OxygenMethod]],Table_OxygenMethod6[],2,FALSE)</f>
        <v>canule nasale/mask</v>
      </c>
      <c r="FL238" s="4" t="str">
        <f>VLOOKUP(Table_Neonatal5[[#This Row],[BloodSugarLow]],Table_YesNo8[],2,FALSE)</f>
        <v>Non</v>
      </c>
      <c r="FM238" s="4" t="str">
        <f>VLOOKUP(Table_Neonatal5[[#This Row],[AdmittedFirst48]],Table_YesNo8[],2,FALSE)</f>
        <v>Oui</v>
      </c>
      <c r="FN238" s="4" t="str">
        <f>VLOOKUP(Table_Neonatal5[[#This Row],[Remained2weeks]],Table_YesNo8[],2,FALSE)</f>
        <v>Non</v>
      </c>
      <c r="FO238" s="4" t="str">
        <f>VLOOKUP(Table_Neonatal5[[#This Row],[Antibiotics]],Table_YesNo8[],2,FALSE)</f>
        <v>Oui</v>
      </c>
      <c r="FP238" s="4" t="str">
        <f>VLOOKUP(Table_Neonatal5[[#This Row],[BilirubinMeas]],Table_YesNo8[],2,FALSE)</f>
        <v>Non</v>
      </c>
      <c r="FQ238" s="4" t="str">
        <f>VLOOKUP(Table_Neonatal5[[#This Row],[Phototherapy]],Table_YesNo8[],2,FALSE)</f>
        <v>Non</v>
      </c>
      <c r="FR238" s="3">
        <f>DATE(2000+Table_Neonatal5[[#This Row],[AdmitYear]],Table_Neonatal5[[#This Row],[AdmitMonth]],Table_Neonatal5[[#This Row],[AdmitDay]])</f>
        <v>42736</v>
      </c>
    </row>
    <row r="239" spans="1:174" x14ac:dyDescent="0.25">
      <c r="A239" t="s">
        <v>494</v>
      </c>
      <c r="B239" s="1">
        <v>0.35902777777777778</v>
      </c>
      <c r="C239" t="s">
        <v>185</v>
      </c>
      <c r="D239">
        <v>16</v>
      </c>
      <c r="E239">
        <v>10</v>
      </c>
      <c r="F239">
        <v>16</v>
      </c>
      <c r="G239">
        <v>0</v>
      </c>
      <c r="H239">
        <v>30</v>
      </c>
      <c r="I239">
        <v>10</v>
      </c>
      <c r="J239">
        <v>16</v>
      </c>
      <c r="K239">
        <v>0</v>
      </c>
      <c r="L239">
        <v>1</v>
      </c>
      <c r="M239">
        <v>0</v>
      </c>
      <c r="N239">
        <v>3000</v>
      </c>
      <c r="O239">
        <v>0</v>
      </c>
      <c r="P239">
        <v>0</v>
      </c>
      <c r="R239">
        <v>0</v>
      </c>
      <c r="T239" s="2">
        <v>0.70833333333333337</v>
      </c>
      <c r="U239">
        <v>0</v>
      </c>
      <c r="V239">
        <v>14</v>
      </c>
      <c r="W239">
        <v>0</v>
      </c>
      <c r="X239">
        <v>3</v>
      </c>
      <c r="Y239">
        <v>0</v>
      </c>
      <c r="AA239">
        <v>12</v>
      </c>
      <c r="AB239">
        <v>0</v>
      </c>
      <c r="AC239" t="s">
        <v>495</v>
      </c>
      <c r="AD239">
        <v>7</v>
      </c>
      <c r="AE239">
        <v>11</v>
      </c>
      <c r="AF239">
        <v>16</v>
      </c>
      <c r="AG239">
        <v>0</v>
      </c>
      <c r="AH239">
        <v>22</v>
      </c>
      <c r="AI239">
        <v>0</v>
      </c>
      <c r="AJ239">
        <v>1</v>
      </c>
      <c r="AK239">
        <v>3350</v>
      </c>
      <c r="AL239">
        <v>0</v>
      </c>
      <c r="AM239">
        <v>18</v>
      </c>
      <c r="AN239" s="2">
        <v>0.70833333333333337</v>
      </c>
      <c r="AO239">
        <v>0</v>
      </c>
      <c r="AP239">
        <v>30</v>
      </c>
      <c r="AQ239">
        <v>10</v>
      </c>
      <c r="AR239">
        <v>16</v>
      </c>
      <c r="AS239">
        <v>0</v>
      </c>
      <c r="AT239">
        <v>0</v>
      </c>
      <c r="AU239" s="1"/>
      <c r="AV239">
        <v>0</v>
      </c>
      <c r="AX239">
        <v>0</v>
      </c>
      <c r="AZ239">
        <v>0</v>
      </c>
      <c r="BA239">
        <v>0</v>
      </c>
      <c r="BF239">
        <v>0</v>
      </c>
      <c r="BG239" s="2"/>
      <c r="BH239">
        <v>0</v>
      </c>
      <c r="BL239">
        <v>0</v>
      </c>
      <c r="BM239" s="1"/>
      <c r="BN239">
        <v>0</v>
      </c>
      <c r="BP239" s="3"/>
      <c r="BQ239">
        <v>0</v>
      </c>
      <c r="BR239" s="3"/>
      <c r="BS239">
        <v>0</v>
      </c>
      <c r="BT239">
        <v>0</v>
      </c>
      <c r="BU239">
        <v>0</v>
      </c>
      <c r="DZ239">
        <v>1</v>
      </c>
      <c r="EA239">
        <v>30</v>
      </c>
      <c r="EB239">
        <v>10</v>
      </c>
      <c r="EC239">
        <v>16</v>
      </c>
      <c r="ED239">
        <v>0</v>
      </c>
      <c r="EE239">
        <v>155</v>
      </c>
      <c r="EF239">
        <v>2</v>
      </c>
      <c r="EG239">
        <v>15.5</v>
      </c>
      <c r="EH239">
        <v>1</v>
      </c>
      <c r="EM239">
        <v>0</v>
      </c>
      <c r="ES239">
        <v>0</v>
      </c>
      <c r="ET239">
        <v>0</v>
      </c>
      <c r="EV239" t="s">
        <v>189</v>
      </c>
      <c r="EW239">
        <v>12</v>
      </c>
      <c r="EX239">
        <v>12</v>
      </c>
      <c r="EY239">
        <v>16</v>
      </c>
      <c r="EZ239" s="1">
        <v>0.36249999999999999</v>
      </c>
      <c r="FA239" t="str">
        <f>VLOOKUP(Table_Neonatal5[[#This Row],[Gender]],Table_Gender2[],2,FALSE)</f>
        <v>feminin</v>
      </c>
      <c r="FB239" t="e">
        <f>VLOOKUP(Table_Neonatal5[[#This Row],[PretermBy]],Table_PretermBy7[],2,FALSE)</f>
        <v>#N/A</v>
      </c>
      <c r="FC239" t="str">
        <f>VLOOKUP(Table_Neonatal5[[#This Row],[Diagnosis1]],Table_diagnosis[],2,FALSE)</f>
        <v>Infection neonatale / septicimie neonatale</v>
      </c>
      <c r="FD239" t="str">
        <f>VLOOKUP(Table_Neonatal5[[#This Row],[Diagnosis2]],Table_diagnosis[],2,FALSE)</f>
        <v>Autre diagnostic</v>
      </c>
      <c r="FE239" s="4" t="str">
        <f>VLOOKUP(Table_Neonatal5[[#This Row],[DischargeLoc]],Table_DischargeLoc1[],2,FALSE)</f>
        <v>Sortie/maternite</v>
      </c>
      <c r="FF239" s="4" t="str">
        <f>VLOOKUP(Table_Neonatal5[[#This Row],[AdmissionTempLow]],Table_YesNo8[],2,FALSE)</f>
        <v>Non</v>
      </c>
      <c r="FG239" s="4" t="str">
        <f>VLOOKUP(Table_Neonatal5[[#This Row],[BirthWeightLow]],Table_YesNo8[],2,FALSE)</f>
        <v>Non</v>
      </c>
      <c r="FH239" s="4" t="str">
        <f>VLOOKUP(Table_Neonatal5[[#This Row],[GestationalAgeLow]],Table_YesNo8[],2,FALSE)</f>
        <v>Non</v>
      </c>
      <c r="FI239" s="4" t="str">
        <f>VLOOKUP(Table_Neonatal5[[#This Row],[MethRx]],Table_YesNo8[],2,FALSE)</f>
        <v>Non</v>
      </c>
      <c r="FJ239" s="4" t="str">
        <f>VLOOKUP(Table_Neonatal5[[#This Row],[OxygenTherapy]],Table_YesNo8[],2,FALSE)</f>
        <v>Non</v>
      </c>
      <c r="FK239" s="4" t="e">
        <f>VLOOKUP(Table_Neonatal5[[#This Row],[OxygenMethod]],Table_OxygenMethod6[],2,FALSE)</f>
        <v>#N/A</v>
      </c>
      <c r="FL239" s="4" t="str">
        <f>VLOOKUP(Table_Neonatal5[[#This Row],[BloodSugarLow]],Table_YesNo8[],2,FALSE)</f>
        <v>Non</v>
      </c>
      <c r="FM239" s="4" t="str">
        <f>VLOOKUP(Table_Neonatal5[[#This Row],[AdmittedFirst48]],Table_YesNo8[],2,FALSE)</f>
        <v>Non</v>
      </c>
      <c r="FN239" s="4" t="str">
        <f>VLOOKUP(Table_Neonatal5[[#This Row],[Remained2weeks]],Table_YesNo8[],2,FALSE)</f>
        <v>Non</v>
      </c>
      <c r="FO239" s="4" t="str">
        <f>VLOOKUP(Table_Neonatal5[[#This Row],[Antibiotics]],Table_YesNo8[],2,FALSE)</f>
        <v>Oui</v>
      </c>
      <c r="FP239" s="4" t="str">
        <f>VLOOKUP(Table_Neonatal5[[#This Row],[BilirubinMeas]],Table_YesNo8[],2,FALSE)</f>
        <v>Non</v>
      </c>
      <c r="FQ239" s="4" t="str">
        <f>VLOOKUP(Table_Neonatal5[[#This Row],[Phototherapy]],Table_YesNo8[],2,FALSE)</f>
        <v>Non</v>
      </c>
      <c r="FR239" s="3">
        <f>DATE(2000+Table_Neonatal5[[#This Row],[AdmitYear]],Table_Neonatal5[[#This Row],[AdmitMonth]],Table_Neonatal5[[#This Row],[AdmitDay]])</f>
        <v>42673</v>
      </c>
    </row>
    <row r="240" spans="1:174" x14ac:dyDescent="0.25">
      <c r="A240" t="s">
        <v>496</v>
      </c>
      <c r="B240" s="1">
        <v>0.35416666666666669</v>
      </c>
      <c r="C240" t="s">
        <v>185</v>
      </c>
      <c r="D240">
        <v>26</v>
      </c>
      <c r="E240">
        <v>12</v>
      </c>
      <c r="F240">
        <v>16</v>
      </c>
      <c r="G240">
        <v>0</v>
      </c>
      <c r="H240">
        <v>26</v>
      </c>
      <c r="I240">
        <v>12</v>
      </c>
      <c r="J240">
        <v>16</v>
      </c>
      <c r="K240">
        <v>0</v>
      </c>
      <c r="L240">
        <v>0</v>
      </c>
      <c r="M240">
        <v>0</v>
      </c>
      <c r="N240">
        <v>2500</v>
      </c>
      <c r="O240">
        <v>0</v>
      </c>
      <c r="P240">
        <v>0</v>
      </c>
      <c r="R240">
        <v>0</v>
      </c>
      <c r="T240" s="2">
        <v>0.85277777777777775</v>
      </c>
      <c r="U240">
        <v>0</v>
      </c>
      <c r="V240">
        <v>0</v>
      </c>
      <c r="W240">
        <v>0</v>
      </c>
      <c r="X240">
        <v>8</v>
      </c>
      <c r="Y240">
        <v>0</v>
      </c>
      <c r="AB240">
        <v>0</v>
      </c>
      <c r="AD240">
        <v>27</v>
      </c>
      <c r="AE240">
        <v>12</v>
      </c>
      <c r="AF240">
        <v>16</v>
      </c>
      <c r="AG240">
        <v>0</v>
      </c>
      <c r="AH240">
        <v>1</v>
      </c>
      <c r="AI240">
        <v>0</v>
      </c>
      <c r="AJ240">
        <v>4</v>
      </c>
      <c r="AL240">
        <v>1</v>
      </c>
      <c r="AM240">
        <v>11</v>
      </c>
      <c r="AN240" s="2">
        <v>0.85277777777777775</v>
      </c>
      <c r="AO240">
        <v>0</v>
      </c>
      <c r="AP240">
        <v>26</v>
      </c>
      <c r="AQ240">
        <v>12</v>
      </c>
      <c r="AR240">
        <v>16</v>
      </c>
      <c r="AS240">
        <v>0</v>
      </c>
      <c r="AT240">
        <v>0</v>
      </c>
      <c r="AU240" s="1"/>
      <c r="AV240">
        <v>0</v>
      </c>
      <c r="AX240">
        <v>0</v>
      </c>
      <c r="AZ240">
        <v>0</v>
      </c>
      <c r="BA240">
        <v>1</v>
      </c>
      <c r="BB240">
        <v>1</v>
      </c>
      <c r="BC240">
        <v>26</v>
      </c>
      <c r="BD240">
        <v>12</v>
      </c>
      <c r="BE240">
        <v>16</v>
      </c>
      <c r="BF240">
        <v>0</v>
      </c>
      <c r="BG240" s="2">
        <v>0.875</v>
      </c>
      <c r="BH240">
        <v>0</v>
      </c>
      <c r="BI240">
        <v>27</v>
      </c>
      <c r="BJ240">
        <v>12</v>
      </c>
      <c r="BK240">
        <v>16</v>
      </c>
      <c r="BL240">
        <v>0</v>
      </c>
      <c r="BM240" s="1">
        <v>0.40625</v>
      </c>
      <c r="BN240">
        <v>0</v>
      </c>
      <c r="BO240">
        <v>0</v>
      </c>
      <c r="BP240" s="3"/>
      <c r="BQ240">
        <v>0</v>
      </c>
      <c r="BR240" s="3"/>
      <c r="BS240">
        <v>0</v>
      </c>
      <c r="BT240">
        <v>1</v>
      </c>
      <c r="BU240">
        <v>0</v>
      </c>
      <c r="DZ240">
        <v>0</v>
      </c>
      <c r="EA240">
        <v>26</v>
      </c>
      <c r="EB240">
        <v>12</v>
      </c>
      <c r="EC240">
        <v>16</v>
      </c>
      <c r="ED240">
        <v>0</v>
      </c>
      <c r="EE240">
        <v>125</v>
      </c>
      <c r="EF240">
        <v>2</v>
      </c>
      <c r="EG240">
        <v>7.5</v>
      </c>
      <c r="EH240">
        <v>1</v>
      </c>
      <c r="EM240">
        <v>0</v>
      </c>
      <c r="ES240">
        <v>0</v>
      </c>
      <c r="ET240">
        <v>0</v>
      </c>
      <c r="EV240" t="s">
        <v>189</v>
      </c>
      <c r="EW240">
        <v>11</v>
      </c>
      <c r="EX240">
        <v>1</v>
      </c>
      <c r="EY240">
        <v>17</v>
      </c>
      <c r="EZ240" s="1">
        <v>0.35833333333333334</v>
      </c>
      <c r="FA240" t="str">
        <f>VLOOKUP(Table_Neonatal5[[#This Row],[Gender]],Table_Gender2[],2,FALSE)</f>
        <v>masculin</v>
      </c>
      <c r="FB240" t="e">
        <f>VLOOKUP(Table_Neonatal5[[#This Row],[PretermBy]],Table_PretermBy7[],2,FALSE)</f>
        <v>#N/A</v>
      </c>
      <c r="FC240" t="str">
        <f>VLOOKUP(Table_Neonatal5[[#This Row],[Diagnosis1]],Table_diagnosis[],2,FALSE)</f>
        <v>Asphyxia a la naissance / APGAR bas / HIE</v>
      </c>
      <c r="FD240" t="e">
        <f>VLOOKUP(Table_Neonatal5[[#This Row],[Diagnosis2]],Table_diagnosis[],2,FALSE)</f>
        <v>#N/A</v>
      </c>
      <c r="FE240" s="4" t="str">
        <f>VLOOKUP(Table_Neonatal5[[#This Row],[DischargeLoc]],Table_DischargeLoc1[],2,FALSE)</f>
        <v>decede</v>
      </c>
      <c r="FF240" s="4" t="str">
        <f>VLOOKUP(Table_Neonatal5[[#This Row],[AdmissionTempLow]],Table_YesNo8[],2,FALSE)</f>
        <v>Non</v>
      </c>
      <c r="FG240" s="4" t="str">
        <f>VLOOKUP(Table_Neonatal5[[#This Row],[BirthWeightLow]],Table_YesNo8[],2,FALSE)</f>
        <v>Non</v>
      </c>
      <c r="FH240" s="4" t="str">
        <f>VLOOKUP(Table_Neonatal5[[#This Row],[GestationalAgeLow]],Table_YesNo8[],2,FALSE)</f>
        <v>Non</v>
      </c>
      <c r="FI240" s="4" t="str">
        <f>VLOOKUP(Table_Neonatal5[[#This Row],[MethRx]],Table_YesNo8[],2,FALSE)</f>
        <v>Non</v>
      </c>
      <c r="FJ240" s="4" t="str">
        <f>VLOOKUP(Table_Neonatal5[[#This Row],[OxygenTherapy]],Table_YesNo8[],2,FALSE)</f>
        <v>Oui</v>
      </c>
      <c r="FK240" s="4" t="str">
        <f>VLOOKUP(Table_Neonatal5[[#This Row],[OxygenMethod]],Table_OxygenMethod6[],2,FALSE)</f>
        <v>canule nasale/mask</v>
      </c>
      <c r="FL240" s="4" t="str">
        <f>VLOOKUP(Table_Neonatal5[[#This Row],[BloodSugarLow]],Table_YesNo8[],2,FALSE)</f>
        <v>Non</v>
      </c>
      <c r="FM240" s="4" t="str">
        <f>VLOOKUP(Table_Neonatal5[[#This Row],[AdmittedFirst48]],Table_YesNo8[],2,FALSE)</f>
        <v>Oui</v>
      </c>
      <c r="FN240" s="4" t="str">
        <f>VLOOKUP(Table_Neonatal5[[#This Row],[Remained2weeks]],Table_YesNo8[],2,FALSE)</f>
        <v>Non</v>
      </c>
      <c r="FO240" s="4" t="str">
        <f>VLOOKUP(Table_Neonatal5[[#This Row],[Antibiotics]],Table_YesNo8[],2,FALSE)</f>
        <v>Non</v>
      </c>
      <c r="FP240" s="4" t="str">
        <f>VLOOKUP(Table_Neonatal5[[#This Row],[BilirubinMeas]],Table_YesNo8[],2,FALSE)</f>
        <v>Non</v>
      </c>
      <c r="FQ240" s="4" t="str">
        <f>VLOOKUP(Table_Neonatal5[[#This Row],[Phototherapy]],Table_YesNo8[],2,FALSE)</f>
        <v>Non</v>
      </c>
      <c r="FR240" s="3">
        <f>DATE(2000+Table_Neonatal5[[#This Row],[AdmitYear]],Table_Neonatal5[[#This Row],[AdmitMonth]],Table_Neonatal5[[#This Row],[AdmitDay]])</f>
        <v>42730</v>
      </c>
    </row>
    <row r="241" spans="1:174" x14ac:dyDescent="0.25">
      <c r="A241" t="s">
        <v>497</v>
      </c>
      <c r="B241" s="1">
        <v>0.56458333333333333</v>
      </c>
      <c r="C241" t="s">
        <v>185</v>
      </c>
      <c r="D241">
        <v>24</v>
      </c>
      <c r="E241">
        <v>12</v>
      </c>
      <c r="F241">
        <v>16</v>
      </c>
      <c r="G241">
        <v>0</v>
      </c>
      <c r="H241">
        <v>1</v>
      </c>
      <c r="I241">
        <v>2</v>
      </c>
      <c r="J241">
        <v>17</v>
      </c>
      <c r="K241">
        <v>0</v>
      </c>
      <c r="L241">
        <v>1</v>
      </c>
      <c r="M241">
        <v>0</v>
      </c>
      <c r="N241">
        <v>750</v>
      </c>
      <c r="O241">
        <v>0</v>
      </c>
      <c r="P241">
        <v>1</v>
      </c>
      <c r="R241">
        <v>0</v>
      </c>
      <c r="T241" s="2">
        <v>0</v>
      </c>
      <c r="W241">
        <v>0</v>
      </c>
      <c r="X241">
        <v>1</v>
      </c>
      <c r="Y241">
        <v>0</v>
      </c>
      <c r="AA241">
        <v>2</v>
      </c>
      <c r="AB241">
        <v>0</v>
      </c>
      <c r="AD241">
        <v>6</v>
      </c>
      <c r="AE241">
        <v>3</v>
      </c>
      <c r="AF241">
        <v>17</v>
      </c>
      <c r="AG241">
        <v>0</v>
      </c>
      <c r="AH241">
        <v>63</v>
      </c>
      <c r="AI241">
        <v>0</v>
      </c>
      <c r="AJ241">
        <v>1</v>
      </c>
      <c r="AK241">
        <v>2000</v>
      </c>
      <c r="AL241">
        <v>0</v>
      </c>
      <c r="AM241">
        <v>17</v>
      </c>
      <c r="AN241" s="2">
        <v>0</v>
      </c>
      <c r="AO241">
        <v>0</v>
      </c>
      <c r="AP241">
        <v>1</v>
      </c>
      <c r="AQ241">
        <v>2</v>
      </c>
      <c r="AR241">
        <v>17</v>
      </c>
      <c r="AS241">
        <v>0</v>
      </c>
      <c r="AT241">
        <v>0</v>
      </c>
      <c r="AU241" s="1"/>
      <c r="AV241">
        <v>0</v>
      </c>
      <c r="AX241">
        <v>0</v>
      </c>
      <c r="AZ241">
        <v>0</v>
      </c>
      <c r="BA241">
        <v>1</v>
      </c>
      <c r="BB241">
        <v>2</v>
      </c>
      <c r="BC241">
        <v>1</v>
      </c>
      <c r="BD241">
        <v>2</v>
      </c>
      <c r="BE241">
        <v>17</v>
      </c>
      <c r="BF241">
        <v>0</v>
      </c>
      <c r="BG241" s="2">
        <v>0</v>
      </c>
      <c r="BH241">
        <v>0</v>
      </c>
      <c r="BI241">
        <v>11</v>
      </c>
      <c r="BJ241">
        <v>2</v>
      </c>
      <c r="BK241">
        <v>17</v>
      </c>
      <c r="BL241">
        <v>0</v>
      </c>
      <c r="BM241" s="1">
        <v>0.375</v>
      </c>
      <c r="BN241">
        <v>0</v>
      </c>
      <c r="BP241" s="3"/>
      <c r="BQ241">
        <v>0</v>
      </c>
      <c r="BR241" s="3"/>
      <c r="BS241">
        <v>0</v>
      </c>
      <c r="BT241">
        <v>0</v>
      </c>
      <c r="BU241">
        <v>1</v>
      </c>
      <c r="BV241">
        <v>1</v>
      </c>
      <c r="BW241">
        <v>2</v>
      </c>
      <c r="BX241">
        <v>17</v>
      </c>
      <c r="BY241">
        <v>1150</v>
      </c>
      <c r="BZ241">
        <v>2</v>
      </c>
      <c r="CA241">
        <v>2</v>
      </c>
      <c r="CB241">
        <v>17</v>
      </c>
      <c r="CC241">
        <v>1150</v>
      </c>
      <c r="CD241">
        <v>3</v>
      </c>
      <c r="CE241">
        <v>2</v>
      </c>
      <c r="CF241">
        <v>17</v>
      </c>
      <c r="CG241">
        <v>1200</v>
      </c>
      <c r="CH241">
        <v>4</v>
      </c>
      <c r="CI241">
        <v>2</v>
      </c>
      <c r="CJ241">
        <v>17</v>
      </c>
      <c r="CK241">
        <v>1200</v>
      </c>
      <c r="CL241">
        <v>5</v>
      </c>
      <c r="CM241">
        <v>2</v>
      </c>
      <c r="CN241">
        <v>17</v>
      </c>
      <c r="CO241">
        <v>1250</v>
      </c>
      <c r="CP241">
        <v>6</v>
      </c>
      <c r="CQ241">
        <v>2</v>
      </c>
      <c r="CR241">
        <v>17</v>
      </c>
      <c r="CS241">
        <v>1250</v>
      </c>
      <c r="CT241">
        <v>7</v>
      </c>
      <c r="CU241">
        <v>2</v>
      </c>
      <c r="CW241">
        <v>1250</v>
      </c>
      <c r="CX241">
        <v>8</v>
      </c>
      <c r="CY241">
        <v>2</v>
      </c>
      <c r="CZ241">
        <v>17</v>
      </c>
      <c r="DA241">
        <v>1300</v>
      </c>
      <c r="DB241">
        <v>9</v>
      </c>
      <c r="DC241">
        <v>2</v>
      </c>
      <c r="DD241">
        <v>17</v>
      </c>
      <c r="DE241">
        <v>1350</v>
      </c>
      <c r="DF241">
        <v>10</v>
      </c>
      <c r="DG241">
        <v>2</v>
      </c>
      <c r="DH241">
        <v>17</v>
      </c>
      <c r="DI241">
        <v>1350</v>
      </c>
      <c r="DJ241">
        <v>11</v>
      </c>
      <c r="DK241">
        <v>2</v>
      </c>
      <c r="DL241">
        <v>17</v>
      </c>
      <c r="DM241">
        <v>1400</v>
      </c>
      <c r="DN241">
        <v>12</v>
      </c>
      <c r="DO241">
        <v>2</v>
      </c>
      <c r="DP241">
        <v>17</v>
      </c>
      <c r="DQ241">
        <v>1400</v>
      </c>
      <c r="DZ241">
        <v>1</v>
      </c>
      <c r="EA241">
        <v>1</v>
      </c>
      <c r="EB241">
        <v>2</v>
      </c>
      <c r="EC241">
        <v>17</v>
      </c>
      <c r="ED241">
        <v>0</v>
      </c>
      <c r="EE241">
        <v>50</v>
      </c>
      <c r="EF241">
        <v>2</v>
      </c>
      <c r="EG241">
        <v>3</v>
      </c>
      <c r="EH241">
        <v>1</v>
      </c>
      <c r="EI241">
        <v>35</v>
      </c>
      <c r="EJ241">
        <v>2</v>
      </c>
      <c r="EM241">
        <v>0</v>
      </c>
      <c r="ES241">
        <v>0</v>
      </c>
      <c r="ET241">
        <v>0</v>
      </c>
      <c r="EU241" t="s">
        <v>498</v>
      </c>
      <c r="EV241" t="s">
        <v>189</v>
      </c>
      <c r="EW241">
        <v>4</v>
      </c>
      <c r="EX241">
        <v>4</v>
      </c>
      <c r="EY241">
        <v>17</v>
      </c>
      <c r="EZ241" s="1">
        <v>0.56944444444444442</v>
      </c>
      <c r="FA241" t="str">
        <f>VLOOKUP(Table_Neonatal5[[#This Row],[Gender]],Table_Gender2[],2,FALSE)</f>
        <v>feminin</v>
      </c>
      <c r="FB241" t="e">
        <f>VLOOKUP(Table_Neonatal5[[#This Row],[PretermBy]],Table_PretermBy7[],2,FALSE)</f>
        <v>#N/A</v>
      </c>
      <c r="FC241" t="str">
        <f>VLOOKUP(Table_Neonatal5[[#This Row],[Diagnosis1]],Table_diagnosis[],2,FALSE)</f>
        <v>Prematurite</v>
      </c>
      <c r="FD241" t="str">
        <f>VLOOKUP(Table_Neonatal5[[#This Row],[Diagnosis2]],Table_diagnosis[],2,FALSE)</f>
        <v>Bas poids de naissance</v>
      </c>
      <c r="FE241" s="4" t="str">
        <f>VLOOKUP(Table_Neonatal5[[#This Row],[DischargeLoc]],Table_DischargeLoc1[],2,FALSE)</f>
        <v>Sortie/maternite</v>
      </c>
      <c r="FF241" s="4" t="str">
        <f>VLOOKUP(Table_Neonatal5[[#This Row],[AdmissionTempLow]],Table_YesNo8[],2,FALSE)</f>
        <v>Non</v>
      </c>
      <c r="FG241" s="4" t="str">
        <f>VLOOKUP(Table_Neonatal5[[#This Row],[BirthWeightLow]],Table_YesNo8[],2,FALSE)</f>
        <v>Non</v>
      </c>
      <c r="FH241" s="4" t="str">
        <f>VLOOKUP(Table_Neonatal5[[#This Row],[GestationalAgeLow]],Table_YesNo8[],2,FALSE)</f>
        <v>Non</v>
      </c>
      <c r="FI241" s="4" t="str">
        <f>VLOOKUP(Table_Neonatal5[[#This Row],[MethRx]],Table_YesNo8[],2,FALSE)</f>
        <v>Non</v>
      </c>
      <c r="FJ241" s="4" t="str">
        <f>VLOOKUP(Table_Neonatal5[[#This Row],[OxygenTherapy]],Table_YesNo8[],2,FALSE)</f>
        <v>Oui</v>
      </c>
      <c r="FK241" s="4" t="str">
        <f>VLOOKUP(Table_Neonatal5[[#This Row],[OxygenMethod]],Table_OxygenMethod6[],2,FALSE)</f>
        <v>CPAP</v>
      </c>
      <c r="FL241" s="4" t="str">
        <f>VLOOKUP(Table_Neonatal5[[#This Row],[BloodSugarLow]],Table_YesNo8[],2,FALSE)</f>
        <v>Non</v>
      </c>
      <c r="FM241" s="4" t="str">
        <f>VLOOKUP(Table_Neonatal5[[#This Row],[AdmittedFirst48]],Table_YesNo8[],2,FALSE)</f>
        <v>Non</v>
      </c>
      <c r="FN241" s="4" t="str">
        <f>VLOOKUP(Table_Neonatal5[[#This Row],[Remained2weeks]],Table_YesNo8[],2,FALSE)</f>
        <v>Oui</v>
      </c>
      <c r="FO241" s="4" t="str">
        <f>VLOOKUP(Table_Neonatal5[[#This Row],[Antibiotics]],Table_YesNo8[],2,FALSE)</f>
        <v>Oui</v>
      </c>
      <c r="FP241" s="4" t="str">
        <f>VLOOKUP(Table_Neonatal5[[#This Row],[BilirubinMeas]],Table_YesNo8[],2,FALSE)</f>
        <v>Non</v>
      </c>
      <c r="FQ241" s="4" t="str">
        <f>VLOOKUP(Table_Neonatal5[[#This Row],[Phototherapy]],Table_YesNo8[],2,FALSE)</f>
        <v>Non</v>
      </c>
      <c r="FR241" s="3">
        <f>DATE(2000+Table_Neonatal5[[#This Row],[AdmitYear]],Table_Neonatal5[[#This Row],[AdmitMonth]],Table_Neonatal5[[#This Row],[AdmitDay]])</f>
        <v>42767</v>
      </c>
    </row>
    <row r="242" spans="1:174" x14ac:dyDescent="0.25">
      <c r="A242" t="s">
        <v>499</v>
      </c>
      <c r="B242" s="1">
        <v>0.34722222222222221</v>
      </c>
      <c r="C242" t="s">
        <v>185</v>
      </c>
      <c r="D242">
        <v>1</v>
      </c>
      <c r="E242">
        <v>10</v>
      </c>
      <c r="F242">
        <v>16</v>
      </c>
      <c r="G242">
        <v>0</v>
      </c>
      <c r="H242">
        <v>1</v>
      </c>
      <c r="I242">
        <v>10</v>
      </c>
      <c r="J242">
        <v>16</v>
      </c>
      <c r="K242">
        <v>0</v>
      </c>
      <c r="L242">
        <v>1</v>
      </c>
      <c r="M242">
        <v>0</v>
      </c>
      <c r="N242">
        <v>850</v>
      </c>
      <c r="O242">
        <v>0</v>
      </c>
      <c r="P242">
        <v>1</v>
      </c>
      <c r="Q242">
        <v>32</v>
      </c>
      <c r="R242">
        <v>0</v>
      </c>
      <c r="T242" s="2">
        <v>0.1736111111111111</v>
      </c>
      <c r="U242">
        <v>0</v>
      </c>
      <c r="V242">
        <v>0</v>
      </c>
      <c r="W242">
        <v>0</v>
      </c>
      <c r="X242">
        <v>1</v>
      </c>
      <c r="Y242">
        <v>0</v>
      </c>
      <c r="Z242" t="s">
        <v>3</v>
      </c>
      <c r="AA242">
        <v>3</v>
      </c>
      <c r="AB242">
        <v>0</v>
      </c>
      <c r="AC242" t="s">
        <v>5</v>
      </c>
      <c r="AD242">
        <v>12</v>
      </c>
      <c r="AE242">
        <v>10</v>
      </c>
      <c r="AF242">
        <v>16</v>
      </c>
      <c r="AG242">
        <v>0</v>
      </c>
      <c r="AH242">
        <v>11</v>
      </c>
      <c r="AI242">
        <v>0</v>
      </c>
      <c r="AJ242">
        <v>4</v>
      </c>
      <c r="AK242">
        <v>600</v>
      </c>
      <c r="AL242">
        <v>0</v>
      </c>
      <c r="AM242">
        <v>17</v>
      </c>
      <c r="AN242" s="2">
        <v>0.1736111111111111</v>
      </c>
      <c r="AO242">
        <v>0</v>
      </c>
      <c r="AP242">
        <v>1</v>
      </c>
      <c r="AQ242">
        <v>10</v>
      </c>
      <c r="AR242">
        <v>16</v>
      </c>
      <c r="AS242">
        <v>0</v>
      </c>
      <c r="AT242">
        <v>0</v>
      </c>
      <c r="AU242" s="1"/>
      <c r="AV242">
        <v>0</v>
      </c>
      <c r="AX242">
        <v>0</v>
      </c>
      <c r="AZ242">
        <v>1</v>
      </c>
      <c r="BA242">
        <v>1</v>
      </c>
      <c r="BB242">
        <v>1</v>
      </c>
      <c r="BC242">
        <v>1</v>
      </c>
      <c r="BD242">
        <v>10</v>
      </c>
      <c r="BE242">
        <v>16</v>
      </c>
      <c r="BF242">
        <v>0</v>
      </c>
      <c r="BG242" s="2">
        <v>0.25</v>
      </c>
      <c r="BH242">
        <v>0</v>
      </c>
      <c r="BI242">
        <v>12</v>
      </c>
      <c r="BJ242">
        <v>10</v>
      </c>
      <c r="BK242">
        <v>16</v>
      </c>
      <c r="BL242">
        <v>0</v>
      </c>
      <c r="BM242" s="1">
        <v>0.18055555555555555</v>
      </c>
      <c r="BN242">
        <v>0</v>
      </c>
      <c r="BO242">
        <v>0</v>
      </c>
      <c r="BP242" s="3"/>
      <c r="BQ242">
        <v>0</v>
      </c>
      <c r="BR242" s="3"/>
      <c r="BS242">
        <v>0</v>
      </c>
      <c r="BT242">
        <v>1</v>
      </c>
      <c r="BU242">
        <v>0</v>
      </c>
      <c r="DZ242">
        <v>1</v>
      </c>
      <c r="EA242">
        <v>1</v>
      </c>
      <c r="EB242">
        <v>10</v>
      </c>
      <c r="EC242">
        <v>16</v>
      </c>
      <c r="ED242">
        <v>0</v>
      </c>
      <c r="EE242">
        <v>42.5</v>
      </c>
      <c r="EF242">
        <v>2</v>
      </c>
      <c r="EG242">
        <v>2.5499999999999998</v>
      </c>
      <c r="EH242">
        <v>1</v>
      </c>
      <c r="EM242">
        <v>0</v>
      </c>
      <c r="ES242">
        <v>0</v>
      </c>
      <c r="ET242">
        <v>0</v>
      </c>
      <c r="EV242" t="s">
        <v>189</v>
      </c>
      <c r="EW242">
        <v>11</v>
      </c>
      <c r="EX242">
        <v>11</v>
      </c>
      <c r="EY242">
        <v>16</v>
      </c>
      <c r="EZ242" s="1">
        <v>0.35138888888888886</v>
      </c>
      <c r="FA242" t="str">
        <f>VLOOKUP(Table_Neonatal5[[#This Row],[Gender]],Table_Gender2[],2,FALSE)</f>
        <v>feminin</v>
      </c>
      <c r="FB242" t="e">
        <f>VLOOKUP(Table_Neonatal5[[#This Row],[PretermBy]],Table_PretermBy7[],2,FALSE)</f>
        <v>#N/A</v>
      </c>
      <c r="FC242" t="str">
        <f>VLOOKUP(Table_Neonatal5[[#This Row],[Diagnosis1]],Table_diagnosis[],2,FALSE)</f>
        <v>Prematurite</v>
      </c>
      <c r="FD242" t="str">
        <f>VLOOKUP(Table_Neonatal5[[#This Row],[Diagnosis2]],Table_diagnosis[],2,FALSE)</f>
        <v>Infection neonatale / septicimie neonatale</v>
      </c>
      <c r="FE242" s="4" t="str">
        <f>VLOOKUP(Table_Neonatal5[[#This Row],[DischargeLoc]],Table_DischargeLoc1[],2,FALSE)</f>
        <v>decede</v>
      </c>
      <c r="FF242" s="4" t="str">
        <f>VLOOKUP(Table_Neonatal5[[#This Row],[AdmissionTempLow]],Table_YesNo8[],2,FALSE)</f>
        <v>Non</v>
      </c>
      <c r="FG242" s="4" t="str">
        <f>VLOOKUP(Table_Neonatal5[[#This Row],[BirthWeightLow]],Table_YesNo8[],2,FALSE)</f>
        <v>Non</v>
      </c>
      <c r="FH242" s="4" t="str">
        <f>VLOOKUP(Table_Neonatal5[[#This Row],[GestationalAgeLow]],Table_YesNo8[],2,FALSE)</f>
        <v>Non</v>
      </c>
      <c r="FI242" s="4" t="str">
        <f>VLOOKUP(Table_Neonatal5[[#This Row],[MethRx]],Table_YesNo8[],2,FALSE)</f>
        <v>Oui</v>
      </c>
      <c r="FJ242" s="4" t="str">
        <f>VLOOKUP(Table_Neonatal5[[#This Row],[OxygenTherapy]],Table_YesNo8[],2,FALSE)</f>
        <v>Oui</v>
      </c>
      <c r="FK242" s="4" t="str">
        <f>VLOOKUP(Table_Neonatal5[[#This Row],[OxygenMethod]],Table_OxygenMethod6[],2,FALSE)</f>
        <v>canule nasale/mask</v>
      </c>
      <c r="FL242" s="4" t="str">
        <f>VLOOKUP(Table_Neonatal5[[#This Row],[BloodSugarLow]],Table_YesNo8[],2,FALSE)</f>
        <v>Non</v>
      </c>
      <c r="FM242" s="4" t="str">
        <f>VLOOKUP(Table_Neonatal5[[#This Row],[AdmittedFirst48]],Table_YesNo8[],2,FALSE)</f>
        <v>Oui</v>
      </c>
      <c r="FN242" s="4" t="str">
        <f>VLOOKUP(Table_Neonatal5[[#This Row],[Remained2weeks]],Table_YesNo8[],2,FALSE)</f>
        <v>Non</v>
      </c>
      <c r="FO242" s="4" t="str">
        <f>VLOOKUP(Table_Neonatal5[[#This Row],[Antibiotics]],Table_YesNo8[],2,FALSE)</f>
        <v>Oui</v>
      </c>
      <c r="FP242" s="4" t="str">
        <f>VLOOKUP(Table_Neonatal5[[#This Row],[BilirubinMeas]],Table_YesNo8[],2,FALSE)</f>
        <v>Non</v>
      </c>
      <c r="FQ242" s="4" t="str">
        <f>VLOOKUP(Table_Neonatal5[[#This Row],[Phototherapy]],Table_YesNo8[],2,FALSE)</f>
        <v>Non</v>
      </c>
      <c r="FR242" s="3">
        <f>DATE(2000+Table_Neonatal5[[#This Row],[AdmitYear]],Table_Neonatal5[[#This Row],[AdmitMonth]],Table_Neonatal5[[#This Row],[AdmitDay]])</f>
        <v>42644</v>
      </c>
    </row>
    <row r="243" spans="1:174" x14ac:dyDescent="0.25">
      <c r="A243" t="s">
        <v>500</v>
      </c>
      <c r="B243" s="1">
        <v>0.48819444444444443</v>
      </c>
      <c r="C243" t="s">
        <v>185</v>
      </c>
      <c r="D243">
        <v>27</v>
      </c>
      <c r="E243">
        <v>12</v>
      </c>
      <c r="F243">
        <v>16</v>
      </c>
      <c r="G243">
        <v>0</v>
      </c>
      <c r="H243">
        <v>27</v>
      </c>
      <c r="I243">
        <v>12</v>
      </c>
      <c r="J243">
        <v>16</v>
      </c>
      <c r="K243">
        <v>0</v>
      </c>
      <c r="L243">
        <v>1</v>
      </c>
      <c r="M243">
        <v>0</v>
      </c>
      <c r="N243">
        <v>2300</v>
      </c>
      <c r="O243">
        <v>0</v>
      </c>
      <c r="P243">
        <v>0</v>
      </c>
      <c r="R243">
        <v>0</v>
      </c>
      <c r="T243" s="2">
        <v>0.75</v>
      </c>
      <c r="U243">
        <v>0</v>
      </c>
      <c r="V243">
        <v>0</v>
      </c>
      <c r="W243">
        <v>0</v>
      </c>
      <c r="X243">
        <v>3</v>
      </c>
      <c r="Y243">
        <v>0</v>
      </c>
      <c r="AB243">
        <v>1</v>
      </c>
      <c r="AD243">
        <v>4</v>
      </c>
      <c r="AE243">
        <v>1</v>
      </c>
      <c r="AF243">
        <v>17</v>
      </c>
      <c r="AG243">
        <v>0</v>
      </c>
      <c r="AH243">
        <v>8</v>
      </c>
      <c r="AI243">
        <v>0</v>
      </c>
      <c r="AJ243">
        <v>1</v>
      </c>
      <c r="AK243">
        <v>2250</v>
      </c>
      <c r="AL243">
        <v>0</v>
      </c>
      <c r="AM243">
        <v>17</v>
      </c>
      <c r="AN243" s="2">
        <v>0.75</v>
      </c>
      <c r="AO243">
        <v>0</v>
      </c>
      <c r="AP243">
        <v>27</v>
      </c>
      <c r="AQ243">
        <v>12</v>
      </c>
      <c r="AR243">
        <v>16</v>
      </c>
      <c r="AS243">
        <v>0</v>
      </c>
      <c r="AT243">
        <v>0</v>
      </c>
      <c r="AU243" s="1"/>
      <c r="AV243">
        <v>0</v>
      </c>
      <c r="AX243">
        <v>0</v>
      </c>
      <c r="AZ243">
        <v>0</v>
      </c>
      <c r="BA243">
        <v>0</v>
      </c>
      <c r="BF243">
        <v>0</v>
      </c>
      <c r="BG243" s="2"/>
      <c r="BH243">
        <v>0</v>
      </c>
      <c r="BL243">
        <v>0</v>
      </c>
      <c r="BM243" s="1"/>
      <c r="BN243">
        <v>0</v>
      </c>
      <c r="BO243">
        <v>9</v>
      </c>
      <c r="BP243" s="3"/>
      <c r="BQ243">
        <v>0</v>
      </c>
      <c r="BR243" s="3"/>
      <c r="BS243">
        <v>0</v>
      </c>
      <c r="BT243">
        <v>1</v>
      </c>
      <c r="BU243">
        <v>0</v>
      </c>
      <c r="DZ243">
        <v>1</v>
      </c>
      <c r="EA243">
        <v>27</v>
      </c>
      <c r="EB243">
        <v>12</v>
      </c>
      <c r="EC243">
        <v>16</v>
      </c>
      <c r="ED243">
        <v>0</v>
      </c>
      <c r="EE243">
        <v>107.5</v>
      </c>
      <c r="EF243">
        <v>2</v>
      </c>
      <c r="EG243">
        <v>6.45</v>
      </c>
      <c r="EH243">
        <v>1</v>
      </c>
      <c r="EM243">
        <v>0</v>
      </c>
      <c r="ES243">
        <v>0</v>
      </c>
      <c r="ET243">
        <v>0</v>
      </c>
      <c r="EV243" t="s">
        <v>189</v>
      </c>
      <c r="EW243">
        <v>2</v>
      </c>
      <c r="EX243">
        <v>2</v>
      </c>
      <c r="EY243">
        <v>17</v>
      </c>
      <c r="EZ243" s="1">
        <v>0.49166666666666664</v>
      </c>
      <c r="FA243" t="str">
        <f>VLOOKUP(Table_Neonatal5[[#This Row],[Gender]],Table_Gender2[],2,FALSE)</f>
        <v>feminin</v>
      </c>
      <c r="FB243" t="e">
        <f>VLOOKUP(Table_Neonatal5[[#This Row],[PretermBy]],Table_PretermBy7[],2,FALSE)</f>
        <v>#N/A</v>
      </c>
      <c r="FC243" t="str">
        <f>VLOOKUP(Table_Neonatal5[[#This Row],[Diagnosis1]],Table_diagnosis[],2,FALSE)</f>
        <v>Infection neonatale / septicimie neonatale</v>
      </c>
      <c r="FD243" t="e">
        <f>VLOOKUP(Table_Neonatal5[[#This Row],[Diagnosis2]],Table_diagnosis[],2,FALSE)</f>
        <v>#N/A</v>
      </c>
      <c r="FE243" s="4" t="str">
        <f>VLOOKUP(Table_Neonatal5[[#This Row],[DischargeLoc]],Table_DischargeLoc1[],2,FALSE)</f>
        <v>Sortie/maternite</v>
      </c>
      <c r="FF243" s="4" t="str">
        <f>VLOOKUP(Table_Neonatal5[[#This Row],[AdmissionTempLow]],Table_YesNo8[],2,FALSE)</f>
        <v>Non</v>
      </c>
      <c r="FG243" s="4" t="str">
        <f>VLOOKUP(Table_Neonatal5[[#This Row],[BirthWeightLow]],Table_YesNo8[],2,FALSE)</f>
        <v>Non</v>
      </c>
      <c r="FH243" s="4" t="str">
        <f>VLOOKUP(Table_Neonatal5[[#This Row],[GestationalAgeLow]],Table_YesNo8[],2,FALSE)</f>
        <v>Non</v>
      </c>
      <c r="FI243" s="4" t="str">
        <f>VLOOKUP(Table_Neonatal5[[#This Row],[MethRx]],Table_YesNo8[],2,FALSE)</f>
        <v>Non</v>
      </c>
      <c r="FJ243" s="4" t="str">
        <f>VLOOKUP(Table_Neonatal5[[#This Row],[OxygenTherapy]],Table_YesNo8[],2,FALSE)</f>
        <v>Non</v>
      </c>
      <c r="FK243" s="4" t="e">
        <f>VLOOKUP(Table_Neonatal5[[#This Row],[OxygenMethod]],Table_OxygenMethod6[],2,FALSE)</f>
        <v>#N/A</v>
      </c>
      <c r="FL243" s="4" t="str">
        <f>VLOOKUP(Table_Neonatal5[[#This Row],[BloodSugarLow]],Table_YesNo8[],2,FALSE)</f>
        <v>Non disponible</v>
      </c>
      <c r="FM243" s="4" t="str">
        <f>VLOOKUP(Table_Neonatal5[[#This Row],[AdmittedFirst48]],Table_YesNo8[],2,FALSE)</f>
        <v>Oui</v>
      </c>
      <c r="FN243" s="4" t="str">
        <f>VLOOKUP(Table_Neonatal5[[#This Row],[Remained2weeks]],Table_YesNo8[],2,FALSE)</f>
        <v>Non</v>
      </c>
      <c r="FO243" s="4" t="str">
        <f>VLOOKUP(Table_Neonatal5[[#This Row],[Antibiotics]],Table_YesNo8[],2,FALSE)</f>
        <v>Oui</v>
      </c>
      <c r="FP243" s="4" t="str">
        <f>VLOOKUP(Table_Neonatal5[[#This Row],[BilirubinMeas]],Table_YesNo8[],2,FALSE)</f>
        <v>Non</v>
      </c>
      <c r="FQ243" s="4" t="str">
        <f>VLOOKUP(Table_Neonatal5[[#This Row],[Phototherapy]],Table_YesNo8[],2,FALSE)</f>
        <v>Non</v>
      </c>
      <c r="FR243" s="3">
        <f>DATE(2000+Table_Neonatal5[[#This Row],[AdmitYear]],Table_Neonatal5[[#This Row],[AdmitMonth]],Table_Neonatal5[[#This Row],[AdmitDay]])</f>
        <v>42731</v>
      </c>
    </row>
    <row r="244" spans="1:174" x14ac:dyDescent="0.25">
      <c r="A244" t="s">
        <v>501</v>
      </c>
      <c r="B244" s="1">
        <v>0.65555555555555556</v>
      </c>
      <c r="C244" t="s">
        <v>185</v>
      </c>
      <c r="D244">
        <v>13</v>
      </c>
      <c r="E244">
        <v>10</v>
      </c>
      <c r="F244">
        <v>16</v>
      </c>
      <c r="G244">
        <v>0</v>
      </c>
      <c r="H244">
        <v>14</v>
      </c>
      <c r="I244">
        <v>10</v>
      </c>
      <c r="J244">
        <v>16</v>
      </c>
      <c r="K244">
        <v>0</v>
      </c>
      <c r="L244">
        <v>0</v>
      </c>
      <c r="M244">
        <v>0</v>
      </c>
      <c r="N244">
        <v>3100</v>
      </c>
      <c r="O244">
        <v>0</v>
      </c>
      <c r="P244">
        <v>0</v>
      </c>
      <c r="R244">
        <v>0</v>
      </c>
      <c r="T244" s="2">
        <v>0.625</v>
      </c>
      <c r="U244">
        <v>0</v>
      </c>
      <c r="V244">
        <v>1</v>
      </c>
      <c r="W244">
        <v>0</v>
      </c>
      <c r="X244">
        <v>3</v>
      </c>
      <c r="Y244">
        <v>0</v>
      </c>
      <c r="AB244">
        <v>1</v>
      </c>
      <c r="AD244">
        <v>21</v>
      </c>
      <c r="AE244">
        <v>10</v>
      </c>
      <c r="AF244">
        <v>16</v>
      </c>
      <c r="AG244">
        <v>0</v>
      </c>
      <c r="AH244">
        <v>6</v>
      </c>
      <c r="AI244">
        <v>0</v>
      </c>
      <c r="AJ244">
        <v>1</v>
      </c>
      <c r="AK244">
        <v>3000</v>
      </c>
      <c r="AL244">
        <v>0</v>
      </c>
      <c r="AM244">
        <v>17</v>
      </c>
      <c r="AN244" s="2">
        <v>0.625</v>
      </c>
      <c r="AO244">
        <v>0</v>
      </c>
      <c r="AP244">
        <v>14</v>
      </c>
      <c r="AQ244">
        <v>10</v>
      </c>
      <c r="AR244">
        <v>16</v>
      </c>
      <c r="AS244">
        <v>0</v>
      </c>
      <c r="AT244">
        <v>0</v>
      </c>
      <c r="AU244" s="1"/>
      <c r="AV244">
        <v>0</v>
      </c>
      <c r="AX244">
        <v>0</v>
      </c>
      <c r="AZ244">
        <v>0</v>
      </c>
      <c r="BA244">
        <v>0</v>
      </c>
      <c r="BF244">
        <v>0</v>
      </c>
      <c r="BG244" s="2"/>
      <c r="BH244">
        <v>0</v>
      </c>
      <c r="BL244">
        <v>0</v>
      </c>
      <c r="BM244" s="1"/>
      <c r="BN244">
        <v>0</v>
      </c>
      <c r="BP244" s="3"/>
      <c r="BQ244">
        <v>0</v>
      </c>
      <c r="BR244" s="3"/>
      <c r="BS244">
        <v>0</v>
      </c>
      <c r="BT244">
        <v>1</v>
      </c>
      <c r="BU244">
        <v>0</v>
      </c>
      <c r="DZ244">
        <v>1</v>
      </c>
      <c r="EA244">
        <v>14</v>
      </c>
      <c r="EB244">
        <v>10</v>
      </c>
      <c r="EC244">
        <v>16</v>
      </c>
      <c r="ED244">
        <v>0</v>
      </c>
      <c r="EE244">
        <v>155</v>
      </c>
      <c r="EF244">
        <v>2</v>
      </c>
      <c r="EG244">
        <v>15.5</v>
      </c>
      <c r="EH244">
        <v>1</v>
      </c>
      <c r="EM244">
        <v>0</v>
      </c>
      <c r="ES244">
        <v>0</v>
      </c>
      <c r="ET244">
        <v>0</v>
      </c>
      <c r="EV244" t="s">
        <v>189</v>
      </c>
      <c r="EW244">
        <v>11</v>
      </c>
      <c r="EX244">
        <v>11</v>
      </c>
      <c r="EY244">
        <v>16</v>
      </c>
      <c r="EZ244" s="1">
        <v>0.66111111111111109</v>
      </c>
      <c r="FA244" t="str">
        <f>VLOOKUP(Table_Neonatal5[[#This Row],[Gender]],Table_Gender2[],2,FALSE)</f>
        <v>masculin</v>
      </c>
      <c r="FB244" t="e">
        <f>VLOOKUP(Table_Neonatal5[[#This Row],[PretermBy]],Table_PretermBy7[],2,FALSE)</f>
        <v>#N/A</v>
      </c>
      <c r="FC244" t="str">
        <f>VLOOKUP(Table_Neonatal5[[#This Row],[Diagnosis1]],Table_diagnosis[],2,FALSE)</f>
        <v>Infection neonatale / septicimie neonatale</v>
      </c>
      <c r="FD244" t="e">
        <f>VLOOKUP(Table_Neonatal5[[#This Row],[Diagnosis2]],Table_diagnosis[],2,FALSE)</f>
        <v>#N/A</v>
      </c>
      <c r="FE244" s="4" t="str">
        <f>VLOOKUP(Table_Neonatal5[[#This Row],[DischargeLoc]],Table_DischargeLoc1[],2,FALSE)</f>
        <v>Sortie/maternite</v>
      </c>
      <c r="FF244" s="4" t="str">
        <f>VLOOKUP(Table_Neonatal5[[#This Row],[AdmissionTempLow]],Table_YesNo8[],2,FALSE)</f>
        <v>Non</v>
      </c>
      <c r="FG244" s="4" t="str">
        <f>VLOOKUP(Table_Neonatal5[[#This Row],[BirthWeightLow]],Table_YesNo8[],2,FALSE)</f>
        <v>Non</v>
      </c>
      <c r="FH244" s="4" t="str">
        <f>VLOOKUP(Table_Neonatal5[[#This Row],[GestationalAgeLow]],Table_YesNo8[],2,FALSE)</f>
        <v>Non</v>
      </c>
      <c r="FI244" s="4" t="str">
        <f>VLOOKUP(Table_Neonatal5[[#This Row],[MethRx]],Table_YesNo8[],2,FALSE)</f>
        <v>Non</v>
      </c>
      <c r="FJ244" s="4" t="str">
        <f>VLOOKUP(Table_Neonatal5[[#This Row],[OxygenTherapy]],Table_YesNo8[],2,FALSE)</f>
        <v>Non</v>
      </c>
      <c r="FK244" s="4" t="e">
        <f>VLOOKUP(Table_Neonatal5[[#This Row],[OxygenMethod]],Table_OxygenMethod6[],2,FALSE)</f>
        <v>#N/A</v>
      </c>
      <c r="FL244" s="4" t="str">
        <f>VLOOKUP(Table_Neonatal5[[#This Row],[BloodSugarLow]],Table_YesNo8[],2,FALSE)</f>
        <v>Non</v>
      </c>
      <c r="FM244" s="4" t="str">
        <f>VLOOKUP(Table_Neonatal5[[#This Row],[AdmittedFirst48]],Table_YesNo8[],2,FALSE)</f>
        <v>Oui</v>
      </c>
      <c r="FN244" s="4" t="str">
        <f>VLOOKUP(Table_Neonatal5[[#This Row],[Remained2weeks]],Table_YesNo8[],2,FALSE)</f>
        <v>Non</v>
      </c>
      <c r="FO244" s="4" t="str">
        <f>VLOOKUP(Table_Neonatal5[[#This Row],[Antibiotics]],Table_YesNo8[],2,FALSE)</f>
        <v>Oui</v>
      </c>
      <c r="FP244" s="4" t="str">
        <f>VLOOKUP(Table_Neonatal5[[#This Row],[BilirubinMeas]],Table_YesNo8[],2,FALSE)</f>
        <v>Non</v>
      </c>
      <c r="FQ244" s="4" t="str">
        <f>VLOOKUP(Table_Neonatal5[[#This Row],[Phototherapy]],Table_YesNo8[],2,FALSE)</f>
        <v>Non</v>
      </c>
      <c r="FR244" s="3">
        <f>DATE(2000+Table_Neonatal5[[#This Row],[AdmitYear]],Table_Neonatal5[[#This Row],[AdmitMonth]],Table_Neonatal5[[#This Row],[AdmitDay]])</f>
        <v>42657</v>
      </c>
    </row>
    <row r="245" spans="1:174" x14ac:dyDescent="0.25">
      <c r="A245" t="s">
        <v>502</v>
      </c>
      <c r="B245" s="1">
        <v>0.52847222222222223</v>
      </c>
      <c r="C245" t="s">
        <v>185</v>
      </c>
      <c r="D245">
        <v>22</v>
      </c>
      <c r="E245">
        <v>1</v>
      </c>
      <c r="F245">
        <v>17</v>
      </c>
      <c r="G245">
        <v>0</v>
      </c>
      <c r="H245">
        <v>22</v>
      </c>
      <c r="I245">
        <v>1</v>
      </c>
      <c r="J245">
        <v>17</v>
      </c>
      <c r="K245">
        <v>0</v>
      </c>
      <c r="L245">
        <v>1</v>
      </c>
      <c r="M245">
        <v>0</v>
      </c>
      <c r="N245">
        <v>1400</v>
      </c>
      <c r="O245">
        <v>0</v>
      </c>
      <c r="P245">
        <v>1</v>
      </c>
      <c r="Q245">
        <v>36</v>
      </c>
      <c r="R245">
        <v>0</v>
      </c>
      <c r="T245" s="2">
        <v>0.49027777777777776</v>
      </c>
      <c r="U245">
        <v>0</v>
      </c>
      <c r="V245">
        <v>0</v>
      </c>
      <c r="W245">
        <v>0</v>
      </c>
      <c r="X245">
        <v>1</v>
      </c>
      <c r="Y245">
        <v>0</v>
      </c>
      <c r="AA245">
        <v>8</v>
      </c>
      <c r="AB245">
        <v>0</v>
      </c>
      <c r="AD245">
        <v>7</v>
      </c>
      <c r="AE245">
        <v>2</v>
      </c>
      <c r="AF245">
        <v>17</v>
      </c>
      <c r="AG245">
        <v>0</v>
      </c>
      <c r="AH245">
        <v>16</v>
      </c>
      <c r="AI245">
        <v>0</v>
      </c>
      <c r="AJ245">
        <v>1</v>
      </c>
      <c r="AK245">
        <v>1800</v>
      </c>
      <c r="AL245">
        <v>0</v>
      </c>
      <c r="AM245">
        <v>17</v>
      </c>
      <c r="AN245" s="2">
        <v>0.49027777777777776</v>
      </c>
      <c r="AP245">
        <v>22</v>
      </c>
      <c r="AQ245">
        <v>1</v>
      </c>
      <c r="AR245">
        <v>17</v>
      </c>
      <c r="AS245">
        <v>0</v>
      </c>
      <c r="AT245">
        <v>0</v>
      </c>
      <c r="AU245" s="1"/>
      <c r="AV245">
        <v>0</v>
      </c>
      <c r="AX245">
        <v>0</v>
      </c>
      <c r="AZ245">
        <v>0</v>
      </c>
      <c r="BA245">
        <v>1</v>
      </c>
      <c r="BB245">
        <v>2</v>
      </c>
      <c r="BC245">
        <v>22</v>
      </c>
      <c r="BD245">
        <v>1</v>
      </c>
      <c r="BE245">
        <v>17</v>
      </c>
      <c r="BF245">
        <v>0</v>
      </c>
      <c r="BG245" s="2">
        <v>0.54166666666666663</v>
      </c>
      <c r="BH245">
        <v>0</v>
      </c>
      <c r="BI245">
        <v>24</v>
      </c>
      <c r="BJ245">
        <v>1</v>
      </c>
      <c r="BK245">
        <v>17</v>
      </c>
      <c r="BL245">
        <v>0</v>
      </c>
      <c r="BM245" s="1">
        <v>0.375</v>
      </c>
      <c r="BN245">
        <v>0</v>
      </c>
      <c r="BO245">
        <v>0</v>
      </c>
      <c r="BP245" s="3"/>
      <c r="BQ245">
        <v>0</v>
      </c>
      <c r="BR245" s="3"/>
      <c r="BS245">
        <v>0</v>
      </c>
      <c r="BT245">
        <v>1</v>
      </c>
      <c r="BU245">
        <v>1</v>
      </c>
      <c r="BV245">
        <v>22</v>
      </c>
      <c r="BW245">
        <v>1</v>
      </c>
      <c r="BX245">
        <v>17</v>
      </c>
      <c r="BY245">
        <v>1750</v>
      </c>
      <c r="BZ245">
        <v>23</v>
      </c>
      <c r="CA245">
        <v>1</v>
      </c>
      <c r="CB245">
        <v>17</v>
      </c>
      <c r="CC245">
        <v>1750</v>
      </c>
      <c r="CD245">
        <v>24</v>
      </c>
      <c r="CE245">
        <v>1</v>
      </c>
      <c r="CF245">
        <v>17</v>
      </c>
      <c r="CG245">
        <v>1650</v>
      </c>
      <c r="CH245">
        <v>25</v>
      </c>
      <c r="CI245">
        <v>1</v>
      </c>
      <c r="CJ245">
        <v>17</v>
      </c>
      <c r="CK245">
        <v>1750</v>
      </c>
      <c r="CL245">
        <v>26</v>
      </c>
      <c r="CM245">
        <v>1</v>
      </c>
      <c r="CN245">
        <v>17</v>
      </c>
      <c r="CO245">
        <v>1700</v>
      </c>
      <c r="CP245">
        <v>27</v>
      </c>
      <c r="CQ245">
        <v>1</v>
      </c>
      <c r="CR245">
        <v>17</v>
      </c>
      <c r="CS245">
        <v>1600</v>
      </c>
      <c r="CT245">
        <v>28</v>
      </c>
      <c r="CU245">
        <v>1</v>
      </c>
      <c r="CW245">
        <v>1750</v>
      </c>
      <c r="CX245">
        <v>29</v>
      </c>
      <c r="CY245">
        <v>1</v>
      </c>
      <c r="CZ245">
        <v>17</v>
      </c>
      <c r="DA245">
        <v>9</v>
      </c>
      <c r="DB245">
        <v>30</v>
      </c>
      <c r="DC245">
        <v>1</v>
      </c>
      <c r="DD245">
        <v>17</v>
      </c>
      <c r="DE245">
        <v>1650</v>
      </c>
      <c r="DF245">
        <v>1</v>
      </c>
      <c r="DG245">
        <v>2</v>
      </c>
      <c r="DH245">
        <v>17</v>
      </c>
      <c r="DI245">
        <v>1700</v>
      </c>
      <c r="DJ245">
        <v>2</v>
      </c>
      <c r="DK245">
        <v>2</v>
      </c>
      <c r="DL245">
        <v>17</v>
      </c>
      <c r="DM245">
        <v>1700</v>
      </c>
      <c r="DN245">
        <v>3</v>
      </c>
      <c r="DO245">
        <v>2</v>
      </c>
      <c r="DP245">
        <v>17</v>
      </c>
      <c r="DQ245">
        <v>1700</v>
      </c>
      <c r="DZ245">
        <v>1</v>
      </c>
      <c r="EA245">
        <v>22</v>
      </c>
      <c r="EB245">
        <v>1</v>
      </c>
      <c r="EC245">
        <v>17</v>
      </c>
      <c r="ED245">
        <v>0</v>
      </c>
      <c r="EE245">
        <v>87</v>
      </c>
      <c r="EF245">
        <v>2</v>
      </c>
      <c r="EG245">
        <v>1</v>
      </c>
      <c r="EH245">
        <v>1</v>
      </c>
      <c r="EM245">
        <v>0</v>
      </c>
      <c r="ES245">
        <v>0</v>
      </c>
      <c r="ET245">
        <v>0</v>
      </c>
      <c r="EV245" t="s">
        <v>189</v>
      </c>
      <c r="EW245">
        <v>28</v>
      </c>
      <c r="EX245">
        <v>3</v>
      </c>
      <c r="EY245">
        <v>17</v>
      </c>
      <c r="EZ245" s="1">
        <v>0.53472222222222221</v>
      </c>
      <c r="FA245" t="str">
        <f>VLOOKUP(Table_Neonatal5[[#This Row],[Gender]],Table_Gender2[],2,FALSE)</f>
        <v>feminin</v>
      </c>
      <c r="FB245" t="e">
        <f>VLOOKUP(Table_Neonatal5[[#This Row],[PretermBy]],Table_PretermBy7[],2,FALSE)</f>
        <v>#N/A</v>
      </c>
      <c r="FC245" t="str">
        <f>VLOOKUP(Table_Neonatal5[[#This Row],[Diagnosis1]],Table_diagnosis[],2,FALSE)</f>
        <v>Prematurite</v>
      </c>
      <c r="FD245" t="str">
        <f>VLOOKUP(Table_Neonatal5[[#This Row],[Diagnosis2]],Table_diagnosis[],2,FALSE)</f>
        <v>Asphyxia a la naissance / APGAR bas / HIE</v>
      </c>
      <c r="FE245" s="4" t="str">
        <f>VLOOKUP(Table_Neonatal5[[#This Row],[DischargeLoc]],Table_DischargeLoc1[],2,FALSE)</f>
        <v>Sortie/maternite</v>
      </c>
      <c r="FF245" s="4" t="str">
        <f>VLOOKUP(Table_Neonatal5[[#This Row],[AdmissionTempLow]],Table_YesNo8[],2,FALSE)</f>
        <v>Non</v>
      </c>
      <c r="FG245" s="4" t="str">
        <f>VLOOKUP(Table_Neonatal5[[#This Row],[BirthWeightLow]],Table_YesNo8[],2,FALSE)</f>
        <v>Non</v>
      </c>
      <c r="FH245" s="4" t="str">
        <f>VLOOKUP(Table_Neonatal5[[#This Row],[GestationalAgeLow]],Table_YesNo8[],2,FALSE)</f>
        <v>Non</v>
      </c>
      <c r="FI245" s="4" t="str">
        <f>VLOOKUP(Table_Neonatal5[[#This Row],[MethRx]],Table_YesNo8[],2,FALSE)</f>
        <v>Non</v>
      </c>
      <c r="FJ245" s="4" t="str">
        <f>VLOOKUP(Table_Neonatal5[[#This Row],[OxygenTherapy]],Table_YesNo8[],2,FALSE)</f>
        <v>Oui</v>
      </c>
      <c r="FK245" s="4" t="str">
        <f>VLOOKUP(Table_Neonatal5[[#This Row],[OxygenMethod]],Table_OxygenMethod6[],2,FALSE)</f>
        <v>CPAP</v>
      </c>
      <c r="FL245" s="4" t="str">
        <f>VLOOKUP(Table_Neonatal5[[#This Row],[BloodSugarLow]],Table_YesNo8[],2,FALSE)</f>
        <v>Non</v>
      </c>
      <c r="FM245" s="4" t="str">
        <f>VLOOKUP(Table_Neonatal5[[#This Row],[AdmittedFirst48]],Table_YesNo8[],2,FALSE)</f>
        <v>Oui</v>
      </c>
      <c r="FN245" s="4" t="str">
        <f>VLOOKUP(Table_Neonatal5[[#This Row],[Remained2weeks]],Table_YesNo8[],2,FALSE)</f>
        <v>Oui</v>
      </c>
      <c r="FO245" s="4" t="str">
        <f>VLOOKUP(Table_Neonatal5[[#This Row],[Antibiotics]],Table_YesNo8[],2,FALSE)</f>
        <v>Oui</v>
      </c>
      <c r="FP245" s="4" t="str">
        <f>VLOOKUP(Table_Neonatal5[[#This Row],[BilirubinMeas]],Table_YesNo8[],2,FALSE)</f>
        <v>Non</v>
      </c>
      <c r="FQ245" s="4" t="str">
        <f>VLOOKUP(Table_Neonatal5[[#This Row],[Phototherapy]],Table_YesNo8[],2,FALSE)</f>
        <v>Non</v>
      </c>
      <c r="FR245" s="3">
        <f>DATE(2000+Table_Neonatal5[[#This Row],[AdmitYear]],Table_Neonatal5[[#This Row],[AdmitMonth]],Table_Neonatal5[[#This Row],[AdmitDay]])</f>
        <v>42757</v>
      </c>
    </row>
    <row r="246" spans="1:174" x14ac:dyDescent="0.25">
      <c r="A246" t="s">
        <v>503</v>
      </c>
      <c r="B246" s="1">
        <v>0.46805555555555556</v>
      </c>
      <c r="C246" t="s">
        <v>185</v>
      </c>
      <c r="D246">
        <v>27</v>
      </c>
      <c r="E246">
        <v>10</v>
      </c>
      <c r="F246">
        <v>16</v>
      </c>
      <c r="G246">
        <v>0</v>
      </c>
      <c r="H246">
        <v>23</v>
      </c>
      <c r="I246">
        <v>10</v>
      </c>
      <c r="J246">
        <v>16</v>
      </c>
      <c r="K246">
        <v>0</v>
      </c>
      <c r="L246">
        <v>0</v>
      </c>
      <c r="M246">
        <v>0</v>
      </c>
      <c r="N246">
        <v>3300</v>
      </c>
      <c r="O246">
        <v>0</v>
      </c>
      <c r="P246">
        <v>0</v>
      </c>
      <c r="R246">
        <v>0</v>
      </c>
      <c r="T246" s="2">
        <v>0.41666666666666669</v>
      </c>
      <c r="U246">
        <v>0</v>
      </c>
      <c r="V246">
        <v>27</v>
      </c>
      <c r="W246">
        <v>0</v>
      </c>
      <c r="X246">
        <v>12</v>
      </c>
      <c r="Y246">
        <v>0</v>
      </c>
      <c r="Z246" t="s">
        <v>504</v>
      </c>
      <c r="AB246">
        <v>1</v>
      </c>
      <c r="AD246">
        <v>20</v>
      </c>
      <c r="AE246">
        <v>11</v>
      </c>
      <c r="AF246">
        <v>16</v>
      </c>
      <c r="AG246">
        <v>0</v>
      </c>
      <c r="AH246">
        <v>32</v>
      </c>
      <c r="AI246">
        <v>0</v>
      </c>
      <c r="AJ246">
        <v>2</v>
      </c>
      <c r="AK246">
        <v>2700</v>
      </c>
      <c r="AL246">
        <v>0</v>
      </c>
      <c r="AM246">
        <v>17</v>
      </c>
      <c r="AN246" s="2">
        <v>0.41666666666666669</v>
      </c>
      <c r="AO246">
        <v>0</v>
      </c>
      <c r="AP246">
        <v>23</v>
      </c>
      <c r="AQ246">
        <v>11</v>
      </c>
      <c r="AR246">
        <v>16</v>
      </c>
      <c r="AS246">
        <v>0</v>
      </c>
      <c r="AT246">
        <v>0</v>
      </c>
      <c r="AU246" s="1"/>
      <c r="AV246">
        <v>0</v>
      </c>
      <c r="AX246">
        <v>0</v>
      </c>
      <c r="AZ246">
        <v>0</v>
      </c>
      <c r="BA246">
        <v>0</v>
      </c>
      <c r="BF246">
        <v>0</v>
      </c>
      <c r="BG246" s="2"/>
      <c r="BH246">
        <v>0</v>
      </c>
      <c r="BL246">
        <v>0</v>
      </c>
      <c r="BM246" s="1"/>
      <c r="BN246">
        <v>0</v>
      </c>
      <c r="BO246">
        <v>0</v>
      </c>
      <c r="BP246" s="3"/>
      <c r="BQ246">
        <v>0</v>
      </c>
      <c r="BR246" s="3"/>
      <c r="BS246">
        <v>0</v>
      </c>
      <c r="BT246">
        <v>0</v>
      </c>
      <c r="BU246">
        <v>0</v>
      </c>
      <c r="DZ246">
        <v>1</v>
      </c>
      <c r="EA246">
        <v>23</v>
      </c>
      <c r="EB246">
        <v>11</v>
      </c>
      <c r="EC246">
        <v>16</v>
      </c>
      <c r="ED246">
        <v>0</v>
      </c>
      <c r="EE246">
        <v>222.5</v>
      </c>
      <c r="EF246">
        <v>2</v>
      </c>
      <c r="EG246">
        <v>22.25</v>
      </c>
      <c r="EH246">
        <v>1</v>
      </c>
      <c r="EM246">
        <v>0</v>
      </c>
      <c r="ES246">
        <v>0</v>
      </c>
      <c r="ET246">
        <v>0</v>
      </c>
      <c r="EV246" t="s">
        <v>189</v>
      </c>
      <c r="EW246">
        <v>12</v>
      </c>
      <c r="EX246">
        <v>12</v>
      </c>
      <c r="EY246">
        <v>16</v>
      </c>
      <c r="EZ246" s="1">
        <v>0.47222222222222221</v>
      </c>
      <c r="FA246" t="str">
        <f>VLOOKUP(Table_Neonatal5[[#This Row],[Gender]],Table_Gender2[],2,FALSE)</f>
        <v>masculin</v>
      </c>
      <c r="FB246" t="e">
        <f>VLOOKUP(Table_Neonatal5[[#This Row],[PretermBy]],Table_PretermBy7[],2,FALSE)</f>
        <v>#N/A</v>
      </c>
      <c r="FC246" t="str">
        <f>VLOOKUP(Table_Neonatal5[[#This Row],[Diagnosis1]],Table_diagnosis[],2,FALSE)</f>
        <v>Autre diagnostic</v>
      </c>
      <c r="FD246" t="e">
        <f>VLOOKUP(Table_Neonatal5[[#This Row],[Diagnosis2]],Table_diagnosis[],2,FALSE)</f>
        <v>#N/A</v>
      </c>
      <c r="FE246" s="4" t="str">
        <f>VLOOKUP(Table_Neonatal5[[#This Row],[DischargeLoc]],Table_DischargeLoc1[],2,FALSE)</f>
        <v>transfere</v>
      </c>
      <c r="FF246" s="4" t="str">
        <f>VLOOKUP(Table_Neonatal5[[#This Row],[AdmissionTempLow]],Table_YesNo8[],2,FALSE)</f>
        <v>Non</v>
      </c>
      <c r="FG246" s="4" t="str">
        <f>VLOOKUP(Table_Neonatal5[[#This Row],[BirthWeightLow]],Table_YesNo8[],2,FALSE)</f>
        <v>Non</v>
      </c>
      <c r="FH246" s="4" t="str">
        <f>VLOOKUP(Table_Neonatal5[[#This Row],[GestationalAgeLow]],Table_YesNo8[],2,FALSE)</f>
        <v>Non</v>
      </c>
      <c r="FI246" s="4" t="str">
        <f>VLOOKUP(Table_Neonatal5[[#This Row],[MethRx]],Table_YesNo8[],2,FALSE)</f>
        <v>Non</v>
      </c>
      <c r="FJ246" s="4" t="str">
        <f>VLOOKUP(Table_Neonatal5[[#This Row],[OxygenTherapy]],Table_YesNo8[],2,FALSE)</f>
        <v>Non</v>
      </c>
      <c r="FK246" s="4" t="e">
        <f>VLOOKUP(Table_Neonatal5[[#This Row],[OxygenMethod]],Table_OxygenMethod6[],2,FALSE)</f>
        <v>#N/A</v>
      </c>
      <c r="FL246" s="4" t="str">
        <f>VLOOKUP(Table_Neonatal5[[#This Row],[BloodSugarLow]],Table_YesNo8[],2,FALSE)</f>
        <v>Non</v>
      </c>
      <c r="FM246" s="4" t="str">
        <f>VLOOKUP(Table_Neonatal5[[#This Row],[AdmittedFirst48]],Table_YesNo8[],2,FALSE)</f>
        <v>Non</v>
      </c>
      <c r="FN246" s="4" t="str">
        <f>VLOOKUP(Table_Neonatal5[[#This Row],[Remained2weeks]],Table_YesNo8[],2,FALSE)</f>
        <v>Non</v>
      </c>
      <c r="FO246" s="4" t="str">
        <f>VLOOKUP(Table_Neonatal5[[#This Row],[Antibiotics]],Table_YesNo8[],2,FALSE)</f>
        <v>Oui</v>
      </c>
      <c r="FP246" s="4" t="str">
        <f>VLOOKUP(Table_Neonatal5[[#This Row],[BilirubinMeas]],Table_YesNo8[],2,FALSE)</f>
        <v>Non</v>
      </c>
      <c r="FQ246" s="4" t="str">
        <f>VLOOKUP(Table_Neonatal5[[#This Row],[Phototherapy]],Table_YesNo8[],2,FALSE)</f>
        <v>Non</v>
      </c>
      <c r="FR246" s="3">
        <f>DATE(2000+Table_Neonatal5[[#This Row],[AdmitYear]],Table_Neonatal5[[#This Row],[AdmitMonth]],Table_Neonatal5[[#This Row],[AdmitDay]])</f>
        <v>42666</v>
      </c>
    </row>
    <row r="247" spans="1:174" x14ac:dyDescent="0.25">
      <c r="A247" t="s">
        <v>505</v>
      </c>
      <c r="B247" s="1">
        <v>0.47430555555555554</v>
      </c>
      <c r="C247" t="s">
        <v>185</v>
      </c>
      <c r="D247">
        <v>2</v>
      </c>
      <c r="E247">
        <v>3</v>
      </c>
      <c r="F247">
        <v>17</v>
      </c>
      <c r="G247">
        <v>0</v>
      </c>
      <c r="H247">
        <v>2</v>
      </c>
      <c r="I247">
        <v>3</v>
      </c>
      <c r="J247">
        <v>17</v>
      </c>
      <c r="K247">
        <v>0</v>
      </c>
      <c r="L247">
        <v>0</v>
      </c>
      <c r="M247">
        <v>0</v>
      </c>
      <c r="N247">
        <v>2300</v>
      </c>
      <c r="O247">
        <v>0</v>
      </c>
      <c r="P247">
        <v>0</v>
      </c>
      <c r="R247">
        <v>0</v>
      </c>
      <c r="T247" s="2">
        <v>0.65277777777777779</v>
      </c>
      <c r="U247">
        <v>0</v>
      </c>
      <c r="V247">
        <v>0</v>
      </c>
      <c r="W247">
        <v>0</v>
      </c>
      <c r="X247">
        <v>3</v>
      </c>
      <c r="Y247">
        <v>0</v>
      </c>
      <c r="AA247">
        <v>2</v>
      </c>
      <c r="AB247">
        <v>0</v>
      </c>
      <c r="AD247">
        <v>9</v>
      </c>
      <c r="AE247">
        <v>3</v>
      </c>
      <c r="AF247">
        <v>17</v>
      </c>
      <c r="AG247">
        <v>0</v>
      </c>
      <c r="AH247">
        <v>7</v>
      </c>
      <c r="AI247">
        <v>0</v>
      </c>
      <c r="AJ247">
        <v>1</v>
      </c>
      <c r="AK247">
        <v>2050</v>
      </c>
      <c r="AL247">
        <v>0</v>
      </c>
      <c r="AM247">
        <v>18</v>
      </c>
      <c r="AN247" s="2">
        <v>0.65277777777777779</v>
      </c>
      <c r="AO247">
        <v>0</v>
      </c>
      <c r="AP247">
        <v>2</v>
      </c>
      <c r="AQ247">
        <v>3</v>
      </c>
      <c r="AR247">
        <v>17</v>
      </c>
      <c r="AS247">
        <v>0</v>
      </c>
      <c r="AT247">
        <v>0</v>
      </c>
      <c r="AU247" s="1"/>
      <c r="AV247">
        <v>0</v>
      </c>
      <c r="AX247">
        <v>0</v>
      </c>
      <c r="AZ247">
        <v>0</v>
      </c>
      <c r="BA247">
        <v>0</v>
      </c>
      <c r="BF247">
        <v>0</v>
      </c>
      <c r="BG247" s="2"/>
      <c r="BH247">
        <v>0</v>
      </c>
      <c r="BL247">
        <v>0</v>
      </c>
      <c r="BM247" s="1"/>
      <c r="BN247">
        <v>0</v>
      </c>
      <c r="BP247" s="3"/>
      <c r="BQ247">
        <v>0</v>
      </c>
      <c r="BR247" s="3"/>
      <c r="BS247">
        <v>0</v>
      </c>
      <c r="BT247">
        <v>1</v>
      </c>
      <c r="BU247">
        <v>0</v>
      </c>
      <c r="DZ247">
        <v>1</v>
      </c>
      <c r="EA247">
        <v>2</v>
      </c>
      <c r="EB247">
        <v>3</v>
      </c>
      <c r="EC247">
        <v>17</v>
      </c>
      <c r="ED247">
        <v>0</v>
      </c>
      <c r="EE247">
        <v>95</v>
      </c>
      <c r="EF247">
        <v>2</v>
      </c>
      <c r="EG247">
        <v>5.7</v>
      </c>
      <c r="EH247">
        <v>1</v>
      </c>
      <c r="EM247">
        <v>9</v>
      </c>
      <c r="ES247">
        <v>0</v>
      </c>
      <c r="ET247">
        <v>0</v>
      </c>
      <c r="EV247" t="s">
        <v>189</v>
      </c>
      <c r="EW247">
        <v>4</v>
      </c>
      <c r="EX247">
        <v>4</v>
      </c>
      <c r="EY247">
        <v>17</v>
      </c>
      <c r="EZ247" s="1">
        <v>0.47916666666666669</v>
      </c>
      <c r="FA247" t="str">
        <f>VLOOKUP(Table_Neonatal5[[#This Row],[Gender]],Table_Gender2[],2,FALSE)</f>
        <v>masculin</v>
      </c>
      <c r="FB247" t="e">
        <f>VLOOKUP(Table_Neonatal5[[#This Row],[PretermBy]],Table_PretermBy7[],2,FALSE)</f>
        <v>#N/A</v>
      </c>
      <c r="FC247" t="str">
        <f>VLOOKUP(Table_Neonatal5[[#This Row],[Diagnosis1]],Table_diagnosis[],2,FALSE)</f>
        <v>Infection neonatale / septicimie neonatale</v>
      </c>
      <c r="FD247" t="str">
        <f>VLOOKUP(Table_Neonatal5[[#This Row],[Diagnosis2]],Table_diagnosis[],2,FALSE)</f>
        <v>Bas poids de naissance</v>
      </c>
      <c r="FE247" s="4" t="str">
        <f>VLOOKUP(Table_Neonatal5[[#This Row],[DischargeLoc]],Table_DischargeLoc1[],2,FALSE)</f>
        <v>Sortie/maternite</v>
      </c>
      <c r="FF247" s="4" t="str">
        <f>VLOOKUP(Table_Neonatal5[[#This Row],[AdmissionTempLow]],Table_YesNo8[],2,FALSE)</f>
        <v>Non</v>
      </c>
      <c r="FG247" s="4" t="str">
        <f>VLOOKUP(Table_Neonatal5[[#This Row],[BirthWeightLow]],Table_YesNo8[],2,FALSE)</f>
        <v>Non</v>
      </c>
      <c r="FH247" s="4" t="str">
        <f>VLOOKUP(Table_Neonatal5[[#This Row],[GestationalAgeLow]],Table_YesNo8[],2,FALSE)</f>
        <v>Non</v>
      </c>
      <c r="FI247" s="4" t="str">
        <f>VLOOKUP(Table_Neonatal5[[#This Row],[MethRx]],Table_YesNo8[],2,FALSE)</f>
        <v>Non</v>
      </c>
      <c r="FJ247" s="4" t="str">
        <f>VLOOKUP(Table_Neonatal5[[#This Row],[OxygenTherapy]],Table_YesNo8[],2,FALSE)</f>
        <v>Non</v>
      </c>
      <c r="FK247" s="4" t="e">
        <f>VLOOKUP(Table_Neonatal5[[#This Row],[OxygenMethod]],Table_OxygenMethod6[],2,FALSE)</f>
        <v>#N/A</v>
      </c>
      <c r="FL247" s="4" t="str">
        <f>VLOOKUP(Table_Neonatal5[[#This Row],[BloodSugarLow]],Table_YesNo8[],2,FALSE)</f>
        <v>Non</v>
      </c>
      <c r="FM247" s="4" t="str">
        <f>VLOOKUP(Table_Neonatal5[[#This Row],[AdmittedFirst48]],Table_YesNo8[],2,FALSE)</f>
        <v>Oui</v>
      </c>
      <c r="FN247" s="4" t="str">
        <f>VLOOKUP(Table_Neonatal5[[#This Row],[Remained2weeks]],Table_YesNo8[],2,FALSE)</f>
        <v>Non</v>
      </c>
      <c r="FO247" s="4" t="str">
        <f>VLOOKUP(Table_Neonatal5[[#This Row],[Antibiotics]],Table_YesNo8[],2,FALSE)</f>
        <v>Oui</v>
      </c>
      <c r="FP247" s="4" t="str">
        <f>VLOOKUP(Table_Neonatal5[[#This Row],[BilirubinMeas]],Table_YesNo8[],2,FALSE)</f>
        <v>Non disponible</v>
      </c>
      <c r="FQ247" s="4" t="str">
        <f>VLOOKUP(Table_Neonatal5[[#This Row],[Phototherapy]],Table_YesNo8[],2,FALSE)</f>
        <v>Non</v>
      </c>
      <c r="FR247" s="3">
        <f>DATE(2000+Table_Neonatal5[[#This Row],[AdmitYear]],Table_Neonatal5[[#This Row],[AdmitMonth]],Table_Neonatal5[[#This Row],[AdmitDay]])</f>
        <v>42796</v>
      </c>
    </row>
    <row r="248" spans="1:174" x14ac:dyDescent="0.25">
      <c r="A248" t="s">
        <v>506</v>
      </c>
      <c r="B248" s="1">
        <v>0.51527777777777772</v>
      </c>
      <c r="C248" t="s">
        <v>185</v>
      </c>
      <c r="D248">
        <v>29</v>
      </c>
      <c r="E248">
        <v>2</v>
      </c>
      <c r="F248">
        <v>17</v>
      </c>
      <c r="G248">
        <v>0</v>
      </c>
      <c r="H248">
        <v>29</v>
      </c>
      <c r="I248">
        <v>2</v>
      </c>
      <c r="J248">
        <v>17</v>
      </c>
      <c r="K248">
        <v>0</v>
      </c>
      <c r="L248">
        <v>1</v>
      </c>
      <c r="M248">
        <v>0</v>
      </c>
      <c r="N248">
        <v>1900</v>
      </c>
      <c r="O248">
        <v>0</v>
      </c>
      <c r="P248">
        <v>1</v>
      </c>
      <c r="Q248">
        <v>35</v>
      </c>
      <c r="R248">
        <v>0</v>
      </c>
      <c r="T248" s="2">
        <v>0</v>
      </c>
      <c r="U248">
        <v>0</v>
      </c>
      <c r="V248">
        <v>0</v>
      </c>
      <c r="W248">
        <v>0</v>
      </c>
      <c r="X248">
        <v>1</v>
      </c>
      <c r="Y248">
        <v>0</v>
      </c>
      <c r="AA248">
        <v>12</v>
      </c>
      <c r="AB248">
        <v>0</v>
      </c>
      <c r="AC248" t="s">
        <v>330</v>
      </c>
      <c r="AD248">
        <v>3</v>
      </c>
      <c r="AE248">
        <v>2</v>
      </c>
      <c r="AF248">
        <v>17</v>
      </c>
      <c r="AG248">
        <v>0</v>
      </c>
      <c r="AH248">
        <v>36</v>
      </c>
      <c r="AI248">
        <v>0</v>
      </c>
      <c r="AJ248">
        <v>1</v>
      </c>
      <c r="AK248">
        <v>2300</v>
      </c>
      <c r="AL248">
        <v>0</v>
      </c>
      <c r="AM248">
        <v>17</v>
      </c>
      <c r="AN248" s="2">
        <v>0</v>
      </c>
      <c r="AO248">
        <v>0</v>
      </c>
      <c r="AP248">
        <v>29</v>
      </c>
      <c r="AQ248">
        <v>12</v>
      </c>
      <c r="AR248">
        <v>17</v>
      </c>
      <c r="AS248">
        <v>0</v>
      </c>
      <c r="AU248" s="1"/>
      <c r="AV248">
        <v>0</v>
      </c>
      <c r="AX248">
        <v>0</v>
      </c>
      <c r="AZ248">
        <v>0</v>
      </c>
      <c r="BA248">
        <v>1</v>
      </c>
      <c r="BB248">
        <v>2</v>
      </c>
      <c r="BC248">
        <v>30</v>
      </c>
      <c r="BD248">
        <v>12</v>
      </c>
      <c r="BE248">
        <v>16</v>
      </c>
      <c r="BF248">
        <v>0</v>
      </c>
      <c r="BG248" s="2">
        <v>6.9444444444444448E-2</v>
      </c>
      <c r="BH248">
        <v>0</v>
      </c>
      <c r="BI248">
        <v>27</v>
      </c>
      <c r="BJ248">
        <v>1</v>
      </c>
      <c r="BK248">
        <v>17</v>
      </c>
      <c r="BL248">
        <v>0</v>
      </c>
      <c r="BM248" s="1">
        <v>0.375</v>
      </c>
      <c r="BN248">
        <v>0</v>
      </c>
      <c r="BO248">
        <v>0</v>
      </c>
      <c r="BP248" s="3"/>
      <c r="BQ248">
        <v>0</v>
      </c>
      <c r="BR248" s="3"/>
      <c r="BS248">
        <v>0</v>
      </c>
      <c r="BT248">
        <v>1</v>
      </c>
      <c r="BU248">
        <v>1</v>
      </c>
      <c r="BV248">
        <v>29</v>
      </c>
      <c r="BW248">
        <v>12</v>
      </c>
      <c r="BX248">
        <v>17</v>
      </c>
      <c r="BY248">
        <v>1900</v>
      </c>
      <c r="BZ248">
        <v>30</v>
      </c>
      <c r="CA248">
        <v>12</v>
      </c>
      <c r="CB248">
        <v>16</v>
      </c>
      <c r="CC248">
        <v>9</v>
      </c>
      <c r="CD248">
        <v>31</v>
      </c>
      <c r="CE248">
        <v>12</v>
      </c>
      <c r="CF248">
        <v>16</v>
      </c>
      <c r="CG248">
        <v>9</v>
      </c>
      <c r="CH248">
        <v>1</v>
      </c>
      <c r="CI248">
        <v>1</v>
      </c>
      <c r="CJ248">
        <v>17</v>
      </c>
      <c r="CK248">
        <v>1750</v>
      </c>
      <c r="CL248">
        <v>2</v>
      </c>
      <c r="CM248">
        <v>1</v>
      </c>
      <c r="CN248">
        <v>17</v>
      </c>
      <c r="CO248">
        <v>1900</v>
      </c>
      <c r="CP248">
        <v>3</v>
      </c>
      <c r="CQ248">
        <v>1</v>
      </c>
      <c r="CR248">
        <v>17</v>
      </c>
      <c r="CS248">
        <v>1950</v>
      </c>
      <c r="CT248">
        <v>4</v>
      </c>
      <c r="CU248">
        <v>1</v>
      </c>
      <c r="CW248">
        <v>1800</v>
      </c>
      <c r="CX248">
        <v>5</v>
      </c>
      <c r="CY248">
        <v>1</v>
      </c>
      <c r="CZ248">
        <v>17</v>
      </c>
      <c r="DA248">
        <v>1850</v>
      </c>
      <c r="DB248">
        <v>6</v>
      </c>
      <c r="DC248">
        <v>1</v>
      </c>
      <c r="DD248">
        <v>17</v>
      </c>
      <c r="DE248">
        <v>1900</v>
      </c>
      <c r="DF248">
        <v>7</v>
      </c>
      <c r="DG248">
        <v>1</v>
      </c>
      <c r="DH248">
        <v>17</v>
      </c>
      <c r="DI248">
        <v>1950</v>
      </c>
      <c r="DJ248">
        <v>8</v>
      </c>
      <c r="DK248">
        <v>1</v>
      </c>
      <c r="DL248">
        <v>17</v>
      </c>
      <c r="DM248">
        <v>1850</v>
      </c>
      <c r="DN248">
        <v>9</v>
      </c>
      <c r="DO248">
        <v>1</v>
      </c>
      <c r="DP248">
        <v>17</v>
      </c>
      <c r="DQ248">
        <v>1900</v>
      </c>
      <c r="DZ248">
        <v>1</v>
      </c>
      <c r="EA248">
        <v>30</v>
      </c>
      <c r="EB248">
        <v>12</v>
      </c>
      <c r="EC248">
        <v>16</v>
      </c>
      <c r="ED248">
        <v>0</v>
      </c>
      <c r="EE248">
        <v>95</v>
      </c>
      <c r="EF248">
        <v>2</v>
      </c>
      <c r="EG248">
        <v>5</v>
      </c>
      <c r="EH248">
        <v>1</v>
      </c>
      <c r="EM248">
        <v>0</v>
      </c>
      <c r="ES248">
        <v>0</v>
      </c>
      <c r="ET248">
        <v>0</v>
      </c>
      <c r="EV248" t="s">
        <v>189</v>
      </c>
      <c r="EW248">
        <v>28</v>
      </c>
      <c r="EX248">
        <v>3</v>
      </c>
      <c r="EY248">
        <v>17</v>
      </c>
      <c r="EZ248" s="1">
        <v>0.52083333333333337</v>
      </c>
      <c r="FA248" t="str">
        <f>VLOOKUP(Table_Neonatal5[[#This Row],[Gender]],Table_Gender2[],2,FALSE)</f>
        <v>feminin</v>
      </c>
      <c r="FB248" t="e">
        <f>VLOOKUP(Table_Neonatal5[[#This Row],[PretermBy]],Table_PretermBy7[],2,FALSE)</f>
        <v>#N/A</v>
      </c>
      <c r="FC248" t="str">
        <f>VLOOKUP(Table_Neonatal5[[#This Row],[Diagnosis1]],Table_diagnosis[],2,FALSE)</f>
        <v>Prematurite</v>
      </c>
      <c r="FD248" t="str">
        <f>VLOOKUP(Table_Neonatal5[[#This Row],[Diagnosis2]],Table_diagnosis[],2,FALSE)</f>
        <v>Autre diagnostic</v>
      </c>
      <c r="FE248" s="4" t="str">
        <f>VLOOKUP(Table_Neonatal5[[#This Row],[DischargeLoc]],Table_DischargeLoc1[],2,FALSE)</f>
        <v>Sortie/maternite</v>
      </c>
      <c r="FF248" s="4" t="str">
        <f>VLOOKUP(Table_Neonatal5[[#This Row],[AdmissionTempLow]],Table_YesNo8[],2,FALSE)</f>
        <v>Non</v>
      </c>
      <c r="FG248" s="4" t="str">
        <f>VLOOKUP(Table_Neonatal5[[#This Row],[BirthWeightLow]],Table_YesNo8[],2,FALSE)</f>
        <v>Non</v>
      </c>
      <c r="FH248" s="4" t="str">
        <f>VLOOKUP(Table_Neonatal5[[#This Row],[GestationalAgeLow]],Table_YesNo8[],2,FALSE)</f>
        <v>Non</v>
      </c>
      <c r="FI248" s="4" t="str">
        <f>VLOOKUP(Table_Neonatal5[[#This Row],[MethRx]],Table_YesNo8[],2,FALSE)</f>
        <v>Non</v>
      </c>
      <c r="FJ248" s="4" t="str">
        <f>VLOOKUP(Table_Neonatal5[[#This Row],[OxygenTherapy]],Table_YesNo8[],2,FALSE)</f>
        <v>Oui</v>
      </c>
      <c r="FK248" s="4" t="str">
        <f>VLOOKUP(Table_Neonatal5[[#This Row],[OxygenMethod]],Table_OxygenMethod6[],2,FALSE)</f>
        <v>CPAP</v>
      </c>
      <c r="FL248" s="4" t="str">
        <f>VLOOKUP(Table_Neonatal5[[#This Row],[BloodSugarLow]],Table_YesNo8[],2,FALSE)</f>
        <v>Non</v>
      </c>
      <c r="FM248" s="4" t="str">
        <f>VLOOKUP(Table_Neonatal5[[#This Row],[AdmittedFirst48]],Table_YesNo8[],2,FALSE)</f>
        <v>Oui</v>
      </c>
      <c r="FN248" s="4" t="str">
        <f>VLOOKUP(Table_Neonatal5[[#This Row],[Remained2weeks]],Table_YesNo8[],2,FALSE)</f>
        <v>Oui</v>
      </c>
      <c r="FO248" s="4" t="str">
        <f>VLOOKUP(Table_Neonatal5[[#This Row],[Antibiotics]],Table_YesNo8[],2,FALSE)</f>
        <v>Oui</v>
      </c>
      <c r="FP248" s="4" t="str">
        <f>VLOOKUP(Table_Neonatal5[[#This Row],[BilirubinMeas]],Table_YesNo8[],2,FALSE)</f>
        <v>Non</v>
      </c>
      <c r="FQ248" s="4" t="str">
        <f>VLOOKUP(Table_Neonatal5[[#This Row],[Phototherapy]],Table_YesNo8[],2,FALSE)</f>
        <v>Non</v>
      </c>
      <c r="FR248" s="3">
        <f>DATE(2000+Table_Neonatal5[[#This Row],[AdmitYear]],Table_Neonatal5[[#This Row],[AdmitMonth]],Table_Neonatal5[[#This Row],[AdmitDay]])</f>
        <v>42795</v>
      </c>
    </row>
    <row r="249" spans="1:174" x14ac:dyDescent="0.25">
      <c r="A249" t="s">
        <v>507</v>
      </c>
      <c r="B249" s="1">
        <v>0.41249999999999998</v>
      </c>
      <c r="C249" t="s">
        <v>185</v>
      </c>
      <c r="D249">
        <v>14</v>
      </c>
      <c r="E249">
        <v>3</v>
      </c>
      <c r="F249">
        <v>17</v>
      </c>
      <c r="G249">
        <v>0</v>
      </c>
      <c r="H249">
        <v>14</v>
      </c>
      <c r="I249">
        <v>3</v>
      </c>
      <c r="J249">
        <v>17</v>
      </c>
      <c r="K249">
        <v>0</v>
      </c>
      <c r="L249">
        <v>0</v>
      </c>
      <c r="M249">
        <v>0</v>
      </c>
      <c r="N249">
        <v>3500</v>
      </c>
      <c r="O249">
        <v>0</v>
      </c>
      <c r="P249">
        <v>0</v>
      </c>
      <c r="R249">
        <v>0</v>
      </c>
      <c r="T249" s="2">
        <v>0.53125</v>
      </c>
      <c r="U249">
        <v>0</v>
      </c>
      <c r="V249">
        <v>0</v>
      </c>
      <c r="W249">
        <v>0</v>
      </c>
      <c r="X249">
        <v>3</v>
      </c>
      <c r="Y249">
        <v>0</v>
      </c>
      <c r="AB249">
        <v>0</v>
      </c>
      <c r="AD249">
        <v>16</v>
      </c>
      <c r="AE249">
        <v>3</v>
      </c>
      <c r="AF249">
        <v>17</v>
      </c>
      <c r="AG249">
        <v>0</v>
      </c>
      <c r="AH249">
        <v>2</v>
      </c>
      <c r="AI249">
        <v>0</v>
      </c>
      <c r="AJ249">
        <v>1</v>
      </c>
      <c r="AK249">
        <v>3500</v>
      </c>
      <c r="AL249">
        <v>0</v>
      </c>
      <c r="AM249">
        <v>15</v>
      </c>
      <c r="AN249" s="2">
        <v>0.53125</v>
      </c>
      <c r="AO249">
        <v>0</v>
      </c>
      <c r="AP249">
        <v>14</v>
      </c>
      <c r="AQ249">
        <v>3</v>
      </c>
      <c r="AR249">
        <v>17</v>
      </c>
      <c r="AS249">
        <v>0</v>
      </c>
      <c r="AT249">
        <v>0</v>
      </c>
      <c r="AU249" s="1"/>
      <c r="AV249">
        <v>0</v>
      </c>
      <c r="AX249">
        <v>0</v>
      </c>
      <c r="AZ249">
        <v>0</v>
      </c>
      <c r="BA249">
        <v>0</v>
      </c>
      <c r="BF249">
        <v>0</v>
      </c>
      <c r="BG249" s="2"/>
      <c r="BH249">
        <v>0</v>
      </c>
      <c r="BL249">
        <v>0</v>
      </c>
      <c r="BM249" s="1"/>
      <c r="BN249">
        <v>0</v>
      </c>
      <c r="BO249">
        <v>0</v>
      </c>
      <c r="BP249" s="3"/>
      <c r="BQ249">
        <v>0</v>
      </c>
      <c r="BR249" s="3"/>
      <c r="BS249">
        <v>0</v>
      </c>
      <c r="BT249">
        <v>0</v>
      </c>
      <c r="BU249">
        <v>0</v>
      </c>
      <c r="DZ249">
        <v>0</v>
      </c>
      <c r="EA249">
        <v>14</v>
      </c>
      <c r="EB249">
        <v>3</v>
      </c>
      <c r="EC249">
        <v>17</v>
      </c>
      <c r="ED249">
        <v>0</v>
      </c>
      <c r="EE249">
        <v>175</v>
      </c>
      <c r="EF249">
        <v>2</v>
      </c>
      <c r="EG249">
        <v>17</v>
      </c>
      <c r="EH249">
        <v>1</v>
      </c>
      <c r="EM249">
        <v>0</v>
      </c>
      <c r="ES249">
        <v>0</v>
      </c>
      <c r="ET249">
        <v>0</v>
      </c>
      <c r="EV249" t="s">
        <v>189</v>
      </c>
      <c r="EW249">
        <v>4</v>
      </c>
      <c r="EX249">
        <v>4</v>
      </c>
      <c r="EY249">
        <v>17</v>
      </c>
      <c r="EZ249" s="1">
        <v>0.41944444444444445</v>
      </c>
      <c r="FA249" t="str">
        <f>VLOOKUP(Table_Neonatal5[[#This Row],[Gender]],Table_Gender2[],2,FALSE)</f>
        <v>masculin</v>
      </c>
      <c r="FB249" t="e">
        <f>VLOOKUP(Table_Neonatal5[[#This Row],[PretermBy]],Table_PretermBy7[],2,FALSE)</f>
        <v>#N/A</v>
      </c>
      <c r="FC249" t="str">
        <f>VLOOKUP(Table_Neonatal5[[#This Row],[Diagnosis1]],Table_diagnosis[],2,FALSE)</f>
        <v>Infection neonatale / septicimie neonatale</v>
      </c>
      <c r="FD249" t="e">
        <f>VLOOKUP(Table_Neonatal5[[#This Row],[Diagnosis2]],Table_diagnosis[],2,FALSE)</f>
        <v>#N/A</v>
      </c>
      <c r="FE249" s="4" t="str">
        <f>VLOOKUP(Table_Neonatal5[[#This Row],[DischargeLoc]],Table_DischargeLoc1[],2,FALSE)</f>
        <v>Sortie/maternite</v>
      </c>
      <c r="FF249" s="4" t="str">
        <f>VLOOKUP(Table_Neonatal5[[#This Row],[AdmissionTempLow]],Table_YesNo8[],2,FALSE)</f>
        <v>Non</v>
      </c>
      <c r="FG249" s="4" t="str">
        <f>VLOOKUP(Table_Neonatal5[[#This Row],[BirthWeightLow]],Table_YesNo8[],2,FALSE)</f>
        <v>Non</v>
      </c>
      <c r="FH249" s="4" t="str">
        <f>VLOOKUP(Table_Neonatal5[[#This Row],[GestationalAgeLow]],Table_YesNo8[],2,FALSE)</f>
        <v>Non</v>
      </c>
      <c r="FI249" s="4" t="str">
        <f>VLOOKUP(Table_Neonatal5[[#This Row],[MethRx]],Table_YesNo8[],2,FALSE)</f>
        <v>Non</v>
      </c>
      <c r="FJ249" s="4" t="str">
        <f>VLOOKUP(Table_Neonatal5[[#This Row],[OxygenTherapy]],Table_YesNo8[],2,FALSE)</f>
        <v>Non</v>
      </c>
      <c r="FK249" s="4" t="e">
        <f>VLOOKUP(Table_Neonatal5[[#This Row],[OxygenMethod]],Table_OxygenMethod6[],2,FALSE)</f>
        <v>#N/A</v>
      </c>
      <c r="FL249" s="4" t="str">
        <f>VLOOKUP(Table_Neonatal5[[#This Row],[BloodSugarLow]],Table_YesNo8[],2,FALSE)</f>
        <v>Non</v>
      </c>
      <c r="FM249" s="4" t="str">
        <f>VLOOKUP(Table_Neonatal5[[#This Row],[AdmittedFirst48]],Table_YesNo8[],2,FALSE)</f>
        <v>Non</v>
      </c>
      <c r="FN249" s="4" t="str">
        <f>VLOOKUP(Table_Neonatal5[[#This Row],[Remained2weeks]],Table_YesNo8[],2,FALSE)</f>
        <v>Non</v>
      </c>
      <c r="FO249" s="4" t="str">
        <f>VLOOKUP(Table_Neonatal5[[#This Row],[Antibiotics]],Table_YesNo8[],2,FALSE)</f>
        <v>Non</v>
      </c>
      <c r="FP249" s="4" t="str">
        <f>VLOOKUP(Table_Neonatal5[[#This Row],[BilirubinMeas]],Table_YesNo8[],2,FALSE)</f>
        <v>Non</v>
      </c>
      <c r="FQ249" s="4" t="str">
        <f>VLOOKUP(Table_Neonatal5[[#This Row],[Phototherapy]],Table_YesNo8[],2,FALSE)</f>
        <v>Non</v>
      </c>
      <c r="FR249" s="3">
        <f>DATE(2000+Table_Neonatal5[[#This Row],[AdmitYear]],Table_Neonatal5[[#This Row],[AdmitMonth]],Table_Neonatal5[[#This Row],[AdmitDay]])</f>
        <v>42808</v>
      </c>
    </row>
    <row r="250" spans="1:174" x14ac:dyDescent="0.25">
      <c r="A250" t="s">
        <v>508</v>
      </c>
      <c r="B250" s="1">
        <v>0.1451388888888889</v>
      </c>
      <c r="C250" t="s">
        <v>185</v>
      </c>
      <c r="D250">
        <v>27</v>
      </c>
      <c r="E250">
        <v>1</v>
      </c>
      <c r="F250">
        <v>16</v>
      </c>
      <c r="G250">
        <v>0</v>
      </c>
      <c r="H250">
        <v>21</v>
      </c>
      <c r="I250">
        <v>1</v>
      </c>
      <c r="J250">
        <v>17</v>
      </c>
      <c r="K250">
        <v>0</v>
      </c>
      <c r="L250">
        <v>0</v>
      </c>
      <c r="M250">
        <v>0</v>
      </c>
      <c r="N250">
        <v>3200</v>
      </c>
      <c r="O250">
        <v>0</v>
      </c>
      <c r="P250">
        <v>0</v>
      </c>
      <c r="R250">
        <v>0</v>
      </c>
      <c r="T250" s="2">
        <v>0.91666666666666663</v>
      </c>
      <c r="U250">
        <v>0</v>
      </c>
      <c r="V250">
        <v>25</v>
      </c>
      <c r="W250">
        <v>0</v>
      </c>
      <c r="X250">
        <v>12</v>
      </c>
      <c r="Y250">
        <v>0</v>
      </c>
      <c r="Z250" t="s">
        <v>434</v>
      </c>
      <c r="AA250">
        <v>3</v>
      </c>
      <c r="AB250">
        <v>0</v>
      </c>
      <c r="AD250">
        <v>28</v>
      </c>
      <c r="AE250">
        <v>1</v>
      </c>
      <c r="AF250">
        <v>17</v>
      </c>
      <c r="AG250">
        <v>0</v>
      </c>
      <c r="AH250">
        <v>32</v>
      </c>
      <c r="AI250">
        <v>0</v>
      </c>
      <c r="AJ250">
        <v>1</v>
      </c>
      <c r="AK250">
        <v>4120</v>
      </c>
      <c r="AL250">
        <v>0</v>
      </c>
      <c r="AM250">
        <v>17</v>
      </c>
      <c r="AN250" s="2">
        <v>0.91666666666666663</v>
      </c>
      <c r="AO250">
        <v>0</v>
      </c>
      <c r="AP250">
        <v>21</v>
      </c>
      <c r="AQ250">
        <v>1</v>
      </c>
      <c r="AR250">
        <v>17</v>
      </c>
      <c r="AS250">
        <v>0</v>
      </c>
      <c r="AT250">
        <v>0</v>
      </c>
      <c r="AU250" s="1"/>
      <c r="AV250">
        <v>0</v>
      </c>
      <c r="AX250">
        <v>0</v>
      </c>
      <c r="AZ250">
        <v>0</v>
      </c>
      <c r="BA250">
        <v>0</v>
      </c>
      <c r="BF250">
        <v>0</v>
      </c>
      <c r="BG250" s="2"/>
      <c r="BH250">
        <v>0</v>
      </c>
      <c r="BL250">
        <v>0</v>
      </c>
      <c r="BM250" s="1"/>
      <c r="BN250">
        <v>0</v>
      </c>
      <c r="BO250">
        <v>0</v>
      </c>
      <c r="BP250" s="3"/>
      <c r="BQ250">
        <v>0</v>
      </c>
      <c r="BR250" s="3"/>
      <c r="BS250">
        <v>0</v>
      </c>
      <c r="BT250">
        <v>0</v>
      </c>
      <c r="BU250">
        <v>0</v>
      </c>
      <c r="DZ250">
        <v>1</v>
      </c>
      <c r="EA250">
        <v>21</v>
      </c>
      <c r="EB250">
        <v>1</v>
      </c>
      <c r="EC250">
        <v>17</v>
      </c>
      <c r="ED250">
        <v>0</v>
      </c>
      <c r="EE250">
        <v>200</v>
      </c>
      <c r="EF250">
        <v>2</v>
      </c>
      <c r="EG250">
        <v>20</v>
      </c>
      <c r="EH250">
        <v>1</v>
      </c>
      <c r="EM250">
        <v>0</v>
      </c>
      <c r="ES250">
        <v>0</v>
      </c>
      <c r="ET250">
        <v>0</v>
      </c>
      <c r="EV250" t="s">
        <v>189</v>
      </c>
      <c r="EW250">
        <v>2</v>
      </c>
      <c r="EX250">
        <v>2</v>
      </c>
      <c r="EY250">
        <v>17</v>
      </c>
      <c r="EZ250" s="1">
        <v>0.14930555555555555</v>
      </c>
      <c r="FA250" t="str">
        <f>VLOOKUP(Table_Neonatal5[[#This Row],[Gender]],Table_Gender2[],2,FALSE)</f>
        <v>masculin</v>
      </c>
      <c r="FB250" t="e">
        <f>VLOOKUP(Table_Neonatal5[[#This Row],[PretermBy]],Table_PretermBy7[],2,FALSE)</f>
        <v>#N/A</v>
      </c>
      <c r="FC250" t="str">
        <f>VLOOKUP(Table_Neonatal5[[#This Row],[Diagnosis1]],Table_diagnosis[],2,FALSE)</f>
        <v>Autre diagnostic</v>
      </c>
      <c r="FD250" t="str">
        <f>VLOOKUP(Table_Neonatal5[[#This Row],[Diagnosis2]],Table_diagnosis[],2,FALSE)</f>
        <v>Infection neonatale / septicimie neonatale</v>
      </c>
      <c r="FE250" s="4" t="str">
        <f>VLOOKUP(Table_Neonatal5[[#This Row],[DischargeLoc]],Table_DischargeLoc1[],2,FALSE)</f>
        <v>Sortie/maternite</v>
      </c>
      <c r="FF250" s="4" t="str">
        <f>VLOOKUP(Table_Neonatal5[[#This Row],[AdmissionTempLow]],Table_YesNo8[],2,FALSE)</f>
        <v>Non</v>
      </c>
      <c r="FG250" s="4" t="str">
        <f>VLOOKUP(Table_Neonatal5[[#This Row],[BirthWeightLow]],Table_YesNo8[],2,FALSE)</f>
        <v>Non</v>
      </c>
      <c r="FH250" s="4" t="str">
        <f>VLOOKUP(Table_Neonatal5[[#This Row],[GestationalAgeLow]],Table_YesNo8[],2,FALSE)</f>
        <v>Non</v>
      </c>
      <c r="FI250" s="4" t="str">
        <f>VLOOKUP(Table_Neonatal5[[#This Row],[MethRx]],Table_YesNo8[],2,FALSE)</f>
        <v>Non</v>
      </c>
      <c r="FJ250" s="4" t="str">
        <f>VLOOKUP(Table_Neonatal5[[#This Row],[OxygenTherapy]],Table_YesNo8[],2,FALSE)</f>
        <v>Non</v>
      </c>
      <c r="FK250" s="4" t="e">
        <f>VLOOKUP(Table_Neonatal5[[#This Row],[OxygenMethod]],Table_OxygenMethod6[],2,FALSE)</f>
        <v>#N/A</v>
      </c>
      <c r="FL250" s="4" t="str">
        <f>VLOOKUP(Table_Neonatal5[[#This Row],[BloodSugarLow]],Table_YesNo8[],2,FALSE)</f>
        <v>Non</v>
      </c>
      <c r="FM250" s="4" t="str">
        <f>VLOOKUP(Table_Neonatal5[[#This Row],[AdmittedFirst48]],Table_YesNo8[],2,FALSE)</f>
        <v>Non</v>
      </c>
      <c r="FN250" s="4" t="str">
        <f>VLOOKUP(Table_Neonatal5[[#This Row],[Remained2weeks]],Table_YesNo8[],2,FALSE)</f>
        <v>Non</v>
      </c>
      <c r="FO250" s="4" t="str">
        <f>VLOOKUP(Table_Neonatal5[[#This Row],[Antibiotics]],Table_YesNo8[],2,FALSE)</f>
        <v>Oui</v>
      </c>
      <c r="FP250" s="4" t="str">
        <f>VLOOKUP(Table_Neonatal5[[#This Row],[BilirubinMeas]],Table_YesNo8[],2,FALSE)</f>
        <v>Non</v>
      </c>
      <c r="FQ250" s="4" t="str">
        <f>VLOOKUP(Table_Neonatal5[[#This Row],[Phototherapy]],Table_YesNo8[],2,FALSE)</f>
        <v>Non</v>
      </c>
      <c r="FR250" s="3">
        <f>DATE(2000+Table_Neonatal5[[#This Row],[AdmitYear]],Table_Neonatal5[[#This Row],[AdmitMonth]],Table_Neonatal5[[#This Row],[AdmitDay]])</f>
        <v>42756</v>
      </c>
    </row>
    <row r="251" spans="1:174" x14ac:dyDescent="0.25">
      <c r="A251" t="s">
        <v>509</v>
      </c>
      <c r="B251" s="1">
        <v>0.41180555555555554</v>
      </c>
      <c r="C251" t="s">
        <v>185</v>
      </c>
      <c r="D251">
        <v>14</v>
      </c>
      <c r="E251">
        <v>1</v>
      </c>
      <c r="F251">
        <v>17</v>
      </c>
      <c r="G251">
        <v>0</v>
      </c>
      <c r="H251">
        <v>14</v>
      </c>
      <c r="I251">
        <v>1</v>
      </c>
      <c r="J251">
        <v>17</v>
      </c>
      <c r="K251">
        <v>0</v>
      </c>
      <c r="L251">
        <v>0</v>
      </c>
      <c r="M251">
        <v>0</v>
      </c>
      <c r="N251">
        <v>2170</v>
      </c>
      <c r="O251">
        <v>0</v>
      </c>
      <c r="P251">
        <v>1</v>
      </c>
      <c r="R251">
        <v>0</v>
      </c>
      <c r="T251" s="2">
        <v>0.20833333333333334</v>
      </c>
      <c r="U251">
        <v>0</v>
      </c>
      <c r="V251">
        <v>0</v>
      </c>
      <c r="W251">
        <v>0</v>
      </c>
      <c r="X251">
        <v>4</v>
      </c>
      <c r="Y251">
        <v>0</v>
      </c>
      <c r="AA251">
        <v>1</v>
      </c>
      <c r="AB251">
        <v>0</v>
      </c>
      <c r="AD251">
        <v>15</v>
      </c>
      <c r="AE251">
        <v>1</v>
      </c>
      <c r="AF251">
        <v>17</v>
      </c>
      <c r="AG251">
        <v>0</v>
      </c>
      <c r="AI251">
        <v>0</v>
      </c>
      <c r="AJ251">
        <v>4</v>
      </c>
      <c r="AK251">
        <v>2000</v>
      </c>
      <c r="AL251">
        <v>0</v>
      </c>
      <c r="AM251">
        <v>12</v>
      </c>
      <c r="AN251" s="2">
        <v>0.20833333333333334</v>
      </c>
      <c r="AO251">
        <v>0</v>
      </c>
      <c r="AP251">
        <v>14</v>
      </c>
      <c r="AQ251">
        <v>1</v>
      </c>
      <c r="AR251">
        <v>17</v>
      </c>
      <c r="AS251">
        <v>0</v>
      </c>
      <c r="AT251">
        <v>0</v>
      </c>
      <c r="AU251" s="1"/>
      <c r="AV251">
        <v>0</v>
      </c>
      <c r="AX251">
        <v>0</v>
      </c>
      <c r="AZ251">
        <v>9</v>
      </c>
      <c r="BA251">
        <v>1</v>
      </c>
      <c r="BB251">
        <v>2</v>
      </c>
      <c r="BC251">
        <v>14</v>
      </c>
      <c r="BD251">
        <v>1</v>
      </c>
      <c r="BE251">
        <v>17</v>
      </c>
      <c r="BF251">
        <v>0</v>
      </c>
      <c r="BG251" s="2">
        <v>0.375</v>
      </c>
      <c r="BH251">
        <v>0</v>
      </c>
      <c r="BI251">
        <v>15</v>
      </c>
      <c r="BJ251">
        <v>1</v>
      </c>
      <c r="BK251">
        <v>17</v>
      </c>
      <c r="BL251">
        <v>0</v>
      </c>
      <c r="BM251" s="1">
        <v>0.55555555555555558</v>
      </c>
      <c r="BN251">
        <v>0</v>
      </c>
      <c r="BP251" s="3"/>
      <c r="BQ251">
        <v>0</v>
      </c>
      <c r="BR251" s="3"/>
      <c r="BS251">
        <v>0</v>
      </c>
      <c r="BT251">
        <v>1</v>
      </c>
      <c r="BU251">
        <v>0</v>
      </c>
      <c r="DZ251">
        <v>1</v>
      </c>
      <c r="EA251">
        <v>14</v>
      </c>
      <c r="EB251">
        <v>1</v>
      </c>
      <c r="EC251">
        <v>17</v>
      </c>
      <c r="ED251">
        <v>0</v>
      </c>
      <c r="EE251">
        <v>108</v>
      </c>
      <c r="EF251">
        <v>2</v>
      </c>
      <c r="EM251">
        <v>0</v>
      </c>
      <c r="ES251">
        <v>0</v>
      </c>
      <c r="ET251">
        <v>0</v>
      </c>
      <c r="EV251" t="s">
        <v>189</v>
      </c>
      <c r="EW251">
        <v>2</v>
      </c>
      <c r="EX251">
        <v>2</v>
      </c>
      <c r="EY251">
        <v>17</v>
      </c>
      <c r="EZ251" s="1">
        <v>0.41597222222222224</v>
      </c>
      <c r="FA251" t="str">
        <f>VLOOKUP(Table_Neonatal5[[#This Row],[Gender]],Table_Gender2[],2,FALSE)</f>
        <v>masculin</v>
      </c>
      <c r="FB251" t="e">
        <f>VLOOKUP(Table_Neonatal5[[#This Row],[PretermBy]],Table_PretermBy7[],2,FALSE)</f>
        <v>#N/A</v>
      </c>
      <c r="FC251" t="str">
        <f>VLOOKUP(Table_Neonatal5[[#This Row],[Diagnosis1]],Table_diagnosis[],2,FALSE)</f>
        <v>Detresse respiratoire</v>
      </c>
      <c r="FD251" t="str">
        <f>VLOOKUP(Table_Neonatal5[[#This Row],[Diagnosis2]],Table_diagnosis[],2,FALSE)</f>
        <v>Prematurite</v>
      </c>
      <c r="FE251" s="4" t="str">
        <f>VLOOKUP(Table_Neonatal5[[#This Row],[DischargeLoc]],Table_DischargeLoc1[],2,FALSE)</f>
        <v>decede</v>
      </c>
      <c r="FF251" s="4" t="str">
        <f>VLOOKUP(Table_Neonatal5[[#This Row],[AdmissionTempLow]],Table_YesNo8[],2,FALSE)</f>
        <v>Non</v>
      </c>
      <c r="FG251" s="4" t="str">
        <f>VLOOKUP(Table_Neonatal5[[#This Row],[BirthWeightLow]],Table_YesNo8[],2,FALSE)</f>
        <v>Non</v>
      </c>
      <c r="FH251" s="4" t="str">
        <f>VLOOKUP(Table_Neonatal5[[#This Row],[GestationalAgeLow]],Table_YesNo8[],2,FALSE)</f>
        <v>Non</v>
      </c>
      <c r="FI251" s="4" t="str">
        <f>VLOOKUP(Table_Neonatal5[[#This Row],[MethRx]],Table_YesNo8[],2,FALSE)</f>
        <v>Non disponible</v>
      </c>
      <c r="FJ251" s="4" t="str">
        <f>VLOOKUP(Table_Neonatal5[[#This Row],[OxygenTherapy]],Table_YesNo8[],2,FALSE)</f>
        <v>Oui</v>
      </c>
      <c r="FK251" s="4" t="str">
        <f>VLOOKUP(Table_Neonatal5[[#This Row],[OxygenMethod]],Table_OxygenMethod6[],2,FALSE)</f>
        <v>CPAP</v>
      </c>
      <c r="FL251" s="4" t="str">
        <f>VLOOKUP(Table_Neonatal5[[#This Row],[BloodSugarLow]],Table_YesNo8[],2,FALSE)</f>
        <v>Non</v>
      </c>
      <c r="FM251" s="4" t="str">
        <f>VLOOKUP(Table_Neonatal5[[#This Row],[AdmittedFirst48]],Table_YesNo8[],2,FALSE)</f>
        <v>Oui</v>
      </c>
      <c r="FN251" s="4" t="str">
        <f>VLOOKUP(Table_Neonatal5[[#This Row],[Remained2weeks]],Table_YesNo8[],2,FALSE)</f>
        <v>Non</v>
      </c>
      <c r="FO251" s="4" t="str">
        <f>VLOOKUP(Table_Neonatal5[[#This Row],[Antibiotics]],Table_YesNo8[],2,FALSE)</f>
        <v>Oui</v>
      </c>
      <c r="FP251" s="4" t="str">
        <f>VLOOKUP(Table_Neonatal5[[#This Row],[BilirubinMeas]],Table_YesNo8[],2,FALSE)</f>
        <v>Non</v>
      </c>
      <c r="FQ251" s="4" t="str">
        <f>VLOOKUP(Table_Neonatal5[[#This Row],[Phototherapy]],Table_YesNo8[],2,FALSE)</f>
        <v>Non</v>
      </c>
      <c r="FR251" s="3">
        <f>DATE(2000+Table_Neonatal5[[#This Row],[AdmitYear]],Table_Neonatal5[[#This Row],[AdmitMonth]],Table_Neonatal5[[#This Row],[AdmitDay]])</f>
        <v>42749</v>
      </c>
    </row>
    <row r="252" spans="1:174" x14ac:dyDescent="0.25">
      <c r="A252" t="s">
        <v>510</v>
      </c>
      <c r="B252" s="1">
        <v>0.52847222222222223</v>
      </c>
      <c r="C252" t="s">
        <v>185</v>
      </c>
      <c r="D252">
        <v>9</v>
      </c>
      <c r="E252">
        <v>11</v>
      </c>
      <c r="F252">
        <v>16</v>
      </c>
      <c r="G252">
        <v>0</v>
      </c>
      <c r="H252">
        <v>9</v>
      </c>
      <c r="I252">
        <v>11</v>
      </c>
      <c r="J252">
        <v>16</v>
      </c>
      <c r="K252">
        <v>0</v>
      </c>
      <c r="L252">
        <v>1</v>
      </c>
      <c r="M252">
        <v>0</v>
      </c>
      <c r="N252">
        <v>1800</v>
      </c>
      <c r="O252">
        <v>0</v>
      </c>
      <c r="P252">
        <v>1</v>
      </c>
      <c r="Q252">
        <v>33</v>
      </c>
      <c r="R252">
        <v>0</v>
      </c>
      <c r="T252" s="2">
        <v>0.47222222222222221</v>
      </c>
      <c r="U252">
        <v>0</v>
      </c>
      <c r="V252">
        <v>0</v>
      </c>
      <c r="W252">
        <v>0</v>
      </c>
      <c r="X252">
        <v>1</v>
      </c>
      <c r="Y252">
        <v>0</v>
      </c>
      <c r="Z252" t="s">
        <v>198</v>
      </c>
      <c r="AA252">
        <v>4</v>
      </c>
      <c r="AB252">
        <v>0</v>
      </c>
      <c r="AC252" t="s">
        <v>235</v>
      </c>
      <c r="AD252">
        <v>8</v>
      </c>
      <c r="AE252">
        <v>12</v>
      </c>
      <c r="AF252">
        <v>16</v>
      </c>
      <c r="AG252">
        <v>0</v>
      </c>
      <c r="AH252">
        <v>28</v>
      </c>
      <c r="AI252">
        <v>0</v>
      </c>
      <c r="AJ252">
        <v>1</v>
      </c>
      <c r="AK252">
        <v>1950</v>
      </c>
      <c r="AL252">
        <v>0</v>
      </c>
      <c r="AM252">
        <v>18</v>
      </c>
      <c r="AN252" s="2">
        <v>0.47222222222222221</v>
      </c>
      <c r="AO252">
        <v>0</v>
      </c>
      <c r="AP252">
        <v>9</v>
      </c>
      <c r="AQ252">
        <v>11</v>
      </c>
      <c r="AR252">
        <v>16</v>
      </c>
      <c r="AS252">
        <v>0</v>
      </c>
      <c r="AT252">
        <v>0</v>
      </c>
      <c r="AU252" s="1"/>
      <c r="AV252">
        <v>0</v>
      </c>
      <c r="AX252">
        <v>0</v>
      </c>
      <c r="AZ252">
        <v>0</v>
      </c>
      <c r="BA252">
        <v>0</v>
      </c>
      <c r="BB252">
        <v>1</v>
      </c>
      <c r="BF252">
        <v>0</v>
      </c>
      <c r="BG252" s="2"/>
      <c r="BH252">
        <v>0</v>
      </c>
      <c r="BL252">
        <v>0</v>
      </c>
      <c r="BM252" s="1"/>
      <c r="BN252">
        <v>0</v>
      </c>
      <c r="BO252">
        <v>0</v>
      </c>
      <c r="BP252" s="3"/>
      <c r="BQ252">
        <v>0</v>
      </c>
      <c r="BR252" s="3"/>
      <c r="BS252">
        <v>0</v>
      </c>
      <c r="BT252">
        <v>1</v>
      </c>
      <c r="BU252">
        <v>1</v>
      </c>
      <c r="BV252">
        <v>9</v>
      </c>
      <c r="BW252">
        <v>11</v>
      </c>
      <c r="BX252">
        <v>16</v>
      </c>
      <c r="BY252">
        <v>1800</v>
      </c>
      <c r="BZ252">
        <v>10</v>
      </c>
      <c r="CA252">
        <v>11</v>
      </c>
      <c r="CB252">
        <v>16</v>
      </c>
      <c r="CC252">
        <v>1800</v>
      </c>
      <c r="CD252">
        <v>11</v>
      </c>
      <c r="CE252">
        <v>11</v>
      </c>
      <c r="CF252">
        <v>16</v>
      </c>
      <c r="CG252">
        <v>9</v>
      </c>
      <c r="CH252">
        <v>12</v>
      </c>
      <c r="CI252">
        <v>11</v>
      </c>
      <c r="CJ252">
        <v>16</v>
      </c>
      <c r="CK252">
        <v>1650</v>
      </c>
      <c r="CL252">
        <v>13</v>
      </c>
      <c r="CM252">
        <v>11</v>
      </c>
      <c r="CN252">
        <v>16</v>
      </c>
      <c r="CO252">
        <v>1650</v>
      </c>
      <c r="CP252">
        <v>14</v>
      </c>
      <c r="CQ252">
        <v>11</v>
      </c>
      <c r="CR252">
        <v>16</v>
      </c>
      <c r="CS252">
        <v>1550</v>
      </c>
      <c r="CT252">
        <v>15</v>
      </c>
      <c r="CU252">
        <v>11</v>
      </c>
      <c r="CW252">
        <v>1550</v>
      </c>
      <c r="CX252">
        <v>16</v>
      </c>
      <c r="CY252">
        <v>11</v>
      </c>
      <c r="CZ252">
        <v>16</v>
      </c>
      <c r="DA252">
        <v>1550</v>
      </c>
      <c r="DB252">
        <v>17</v>
      </c>
      <c r="DC252">
        <v>11</v>
      </c>
      <c r="DD252">
        <v>16</v>
      </c>
      <c r="DE252">
        <v>1550</v>
      </c>
      <c r="DF252">
        <v>18</v>
      </c>
      <c r="DG252">
        <v>11</v>
      </c>
      <c r="DH252">
        <v>16</v>
      </c>
      <c r="DI252">
        <v>1600</v>
      </c>
      <c r="DJ252">
        <v>19</v>
      </c>
      <c r="DK252">
        <v>11</v>
      </c>
      <c r="DL252">
        <v>16</v>
      </c>
      <c r="DM252">
        <v>1650</v>
      </c>
      <c r="DN252">
        <v>20</v>
      </c>
      <c r="DO252">
        <v>11</v>
      </c>
      <c r="DP252">
        <v>16</v>
      </c>
      <c r="DQ252">
        <v>1650</v>
      </c>
      <c r="DZ252">
        <v>1</v>
      </c>
      <c r="EA252">
        <v>9</v>
      </c>
      <c r="EB252">
        <v>11</v>
      </c>
      <c r="EC252">
        <v>16</v>
      </c>
      <c r="ED252">
        <v>0</v>
      </c>
      <c r="EE252">
        <v>90</v>
      </c>
      <c r="EF252">
        <v>2</v>
      </c>
      <c r="EG252">
        <v>5.4</v>
      </c>
      <c r="EH252">
        <v>1</v>
      </c>
      <c r="EM252">
        <v>0</v>
      </c>
      <c r="ES252">
        <v>0</v>
      </c>
      <c r="ET252">
        <v>0</v>
      </c>
      <c r="EV252" t="s">
        <v>189</v>
      </c>
      <c r="EW252">
        <v>11</v>
      </c>
      <c r="EX252">
        <v>1</v>
      </c>
      <c r="EY252">
        <v>17</v>
      </c>
      <c r="EZ252" s="1">
        <v>0.53194444444444444</v>
      </c>
      <c r="FA252" t="str">
        <f>VLOOKUP(Table_Neonatal5[[#This Row],[Gender]],Table_Gender2[],2,FALSE)</f>
        <v>feminin</v>
      </c>
      <c r="FB252" t="e">
        <f>VLOOKUP(Table_Neonatal5[[#This Row],[PretermBy]],Table_PretermBy7[],2,FALSE)</f>
        <v>#N/A</v>
      </c>
      <c r="FC252" t="str">
        <f>VLOOKUP(Table_Neonatal5[[#This Row],[Diagnosis1]],Table_diagnosis[],2,FALSE)</f>
        <v>Prematurite</v>
      </c>
      <c r="FD252" t="str">
        <f>VLOOKUP(Table_Neonatal5[[#This Row],[Diagnosis2]],Table_diagnosis[],2,FALSE)</f>
        <v>Detresse respiratoire</v>
      </c>
      <c r="FE252" s="4" t="str">
        <f>VLOOKUP(Table_Neonatal5[[#This Row],[DischargeLoc]],Table_DischargeLoc1[],2,FALSE)</f>
        <v>Sortie/maternite</v>
      </c>
      <c r="FF252" s="4" t="str">
        <f>VLOOKUP(Table_Neonatal5[[#This Row],[AdmissionTempLow]],Table_YesNo8[],2,FALSE)</f>
        <v>Non</v>
      </c>
      <c r="FG252" s="4" t="str">
        <f>VLOOKUP(Table_Neonatal5[[#This Row],[BirthWeightLow]],Table_YesNo8[],2,FALSE)</f>
        <v>Non</v>
      </c>
      <c r="FH252" s="4" t="str">
        <f>VLOOKUP(Table_Neonatal5[[#This Row],[GestationalAgeLow]],Table_YesNo8[],2,FALSE)</f>
        <v>Non</v>
      </c>
      <c r="FI252" s="4" t="str">
        <f>VLOOKUP(Table_Neonatal5[[#This Row],[MethRx]],Table_YesNo8[],2,FALSE)</f>
        <v>Non</v>
      </c>
      <c r="FJ252" s="4" t="str">
        <f>VLOOKUP(Table_Neonatal5[[#This Row],[OxygenTherapy]],Table_YesNo8[],2,FALSE)</f>
        <v>Non</v>
      </c>
      <c r="FK252" s="4" t="str">
        <f>VLOOKUP(Table_Neonatal5[[#This Row],[OxygenMethod]],Table_OxygenMethod6[],2,FALSE)</f>
        <v>canule nasale/mask</v>
      </c>
      <c r="FL252" s="4" t="str">
        <f>VLOOKUP(Table_Neonatal5[[#This Row],[BloodSugarLow]],Table_YesNo8[],2,FALSE)</f>
        <v>Non</v>
      </c>
      <c r="FM252" s="4" t="str">
        <f>VLOOKUP(Table_Neonatal5[[#This Row],[AdmittedFirst48]],Table_YesNo8[],2,FALSE)</f>
        <v>Oui</v>
      </c>
      <c r="FN252" s="4" t="str">
        <f>VLOOKUP(Table_Neonatal5[[#This Row],[Remained2weeks]],Table_YesNo8[],2,FALSE)</f>
        <v>Oui</v>
      </c>
      <c r="FO252" s="4" t="str">
        <f>VLOOKUP(Table_Neonatal5[[#This Row],[Antibiotics]],Table_YesNo8[],2,FALSE)</f>
        <v>Oui</v>
      </c>
      <c r="FP252" s="4" t="str">
        <f>VLOOKUP(Table_Neonatal5[[#This Row],[BilirubinMeas]],Table_YesNo8[],2,FALSE)</f>
        <v>Non</v>
      </c>
      <c r="FQ252" s="4" t="str">
        <f>VLOOKUP(Table_Neonatal5[[#This Row],[Phototherapy]],Table_YesNo8[],2,FALSE)</f>
        <v>Non</v>
      </c>
      <c r="FR252" s="3">
        <f>DATE(2000+Table_Neonatal5[[#This Row],[AdmitYear]],Table_Neonatal5[[#This Row],[AdmitMonth]],Table_Neonatal5[[#This Row],[AdmitDay]])</f>
        <v>42683</v>
      </c>
    </row>
    <row r="253" spans="1:174" x14ac:dyDescent="0.25">
      <c r="A253" t="s">
        <v>511</v>
      </c>
      <c r="B253" s="1">
        <v>0.4826388888888889</v>
      </c>
      <c r="C253" t="s">
        <v>185</v>
      </c>
      <c r="D253">
        <v>16</v>
      </c>
      <c r="E253">
        <v>12</v>
      </c>
      <c r="F253">
        <v>16</v>
      </c>
      <c r="G253">
        <v>0</v>
      </c>
      <c r="H253">
        <v>26</v>
      </c>
      <c r="I253">
        <v>12</v>
      </c>
      <c r="J253">
        <v>16</v>
      </c>
      <c r="K253">
        <v>0</v>
      </c>
      <c r="L253">
        <v>0</v>
      </c>
      <c r="M253">
        <v>0</v>
      </c>
      <c r="N253">
        <v>1200</v>
      </c>
      <c r="O253">
        <v>0</v>
      </c>
      <c r="P253">
        <v>1</v>
      </c>
      <c r="R253">
        <v>0</v>
      </c>
      <c r="T253" s="2">
        <v>0.20833333333333334</v>
      </c>
      <c r="U253">
        <v>0</v>
      </c>
      <c r="V253">
        <v>0</v>
      </c>
      <c r="W253">
        <v>0</v>
      </c>
      <c r="X253">
        <v>1</v>
      </c>
      <c r="Y253">
        <v>0</v>
      </c>
      <c r="AA253">
        <v>3</v>
      </c>
      <c r="AB253">
        <v>0</v>
      </c>
      <c r="AD253">
        <v>6</v>
      </c>
      <c r="AE253">
        <v>2</v>
      </c>
      <c r="AF253">
        <v>17</v>
      </c>
      <c r="AG253">
        <v>0</v>
      </c>
      <c r="AH253">
        <v>41</v>
      </c>
      <c r="AI253">
        <v>0</v>
      </c>
      <c r="AJ253">
        <v>1</v>
      </c>
      <c r="AK253">
        <v>1800</v>
      </c>
      <c r="AL253">
        <v>0</v>
      </c>
      <c r="AM253">
        <v>15</v>
      </c>
      <c r="AN253" s="2">
        <v>0.20833333333333334</v>
      </c>
      <c r="AO253">
        <v>0</v>
      </c>
      <c r="AP253">
        <v>26</v>
      </c>
      <c r="AQ253">
        <v>12</v>
      </c>
      <c r="AR253">
        <v>16</v>
      </c>
      <c r="AS253">
        <v>0</v>
      </c>
      <c r="AT253">
        <v>0</v>
      </c>
      <c r="AU253" s="1"/>
      <c r="AV253">
        <v>0</v>
      </c>
      <c r="AX253">
        <v>0</v>
      </c>
      <c r="AZ253">
        <v>1</v>
      </c>
      <c r="BA253">
        <v>1</v>
      </c>
      <c r="BB253">
        <v>2</v>
      </c>
      <c r="BC253">
        <v>25</v>
      </c>
      <c r="BD253">
        <v>2</v>
      </c>
      <c r="BE253">
        <v>16</v>
      </c>
      <c r="BF253">
        <v>0</v>
      </c>
      <c r="BG253" s="2">
        <v>0.625</v>
      </c>
      <c r="BH253">
        <v>0</v>
      </c>
      <c r="BI253">
        <v>29</v>
      </c>
      <c r="BJ253">
        <v>2</v>
      </c>
      <c r="BK253">
        <v>16</v>
      </c>
      <c r="BL253">
        <v>0</v>
      </c>
      <c r="BM253" s="1">
        <v>0.875</v>
      </c>
      <c r="BN253">
        <v>0</v>
      </c>
      <c r="BO253">
        <v>0</v>
      </c>
      <c r="BP253" s="3"/>
      <c r="BQ253">
        <v>0</v>
      </c>
      <c r="BR253" s="3"/>
      <c r="BS253">
        <v>0</v>
      </c>
      <c r="BT253">
        <v>1</v>
      </c>
      <c r="BU253">
        <v>1</v>
      </c>
      <c r="BV253">
        <v>26</v>
      </c>
      <c r="BW253">
        <v>12</v>
      </c>
      <c r="BX253">
        <v>17</v>
      </c>
      <c r="BY253">
        <v>1200</v>
      </c>
      <c r="BZ253">
        <v>27</v>
      </c>
      <c r="CA253">
        <v>12</v>
      </c>
      <c r="CB253">
        <v>16</v>
      </c>
      <c r="CC253">
        <v>1150</v>
      </c>
      <c r="CD253">
        <v>28</v>
      </c>
      <c r="CE253">
        <v>12</v>
      </c>
      <c r="CF253">
        <v>16</v>
      </c>
      <c r="CG253">
        <v>1150</v>
      </c>
      <c r="CH253">
        <v>29</v>
      </c>
      <c r="CI253">
        <v>12</v>
      </c>
      <c r="CJ253">
        <v>16</v>
      </c>
      <c r="CK253">
        <v>1150</v>
      </c>
      <c r="CL253">
        <v>30</v>
      </c>
      <c r="CM253">
        <v>12</v>
      </c>
      <c r="CN253">
        <v>16</v>
      </c>
      <c r="CO253">
        <v>9</v>
      </c>
      <c r="CP253">
        <v>31</v>
      </c>
      <c r="CQ253">
        <v>12</v>
      </c>
      <c r="CR253">
        <v>16</v>
      </c>
      <c r="CS253">
        <v>9</v>
      </c>
      <c r="CT253">
        <v>1</v>
      </c>
      <c r="CU253">
        <v>1</v>
      </c>
      <c r="CW253">
        <v>1100</v>
      </c>
      <c r="CX253">
        <v>2</v>
      </c>
      <c r="CY253">
        <v>1</v>
      </c>
      <c r="CZ253">
        <v>17</v>
      </c>
      <c r="DA253">
        <v>1050</v>
      </c>
      <c r="DB253">
        <v>3</v>
      </c>
      <c r="DC253">
        <v>1</v>
      </c>
      <c r="DD253">
        <v>17</v>
      </c>
      <c r="DE253">
        <v>1050</v>
      </c>
      <c r="DF253">
        <v>4</v>
      </c>
      <c r="DG253">
        <v>1</v>
      </c>
      <c r="DH253">
        <v>17</v>
      </c>
      <c r="DI253">
        <v>1100</v>
      </c>
      <c r="DJ253">
        <v>5</v>
      </c>
      <c r="DK253">
        <v>1</v>
      </c>
      <c r="DL253">
        <v>17</v>
      </c>
      <c r="DM253">
        <v>1100</v>
      </c>
      <c r="DN253">
        <v>6</v>
      </c>
      <c r="DO253">
        <v>1</v>
      </c>
      <c r="DP253">
        <v>17</v>
      </c>
      <c r="DQ253">
        <v>1100</v>
      </c>
      <c r="DZ253">
        <v>1</v>
      </c>
      <c r="EA253">
        <v>26</v>
      </c>
      <c r="EB253">
        <v>2</v>
      </c>
      <c r="EC253">
        <v>17</v>
      </c>
      <c r="ED253">
        <v>0</v>
      </c>
      <c r="EE253">
        <v>60</v>
      </c>
      <c r="EF253">
        <v>2</v>
      </c>
      <c r="EG253">
        <v>36</v>
      </c>
      <c r="EH253">
        <v>1</v>
      </c>
      <c r="EM253">
        <v>0</v>
      </c>
      <c r="ES253">
        <v>0</v>
      </c>
      <c r="ET253">
        <v>0</v>
      </c>
      <c r="EV253" t="s">
        <v>189</v>
      </c>
      <c r="EW253">
        <v>27</v>
      </c>
      <c r="EX253">
        <v>3</v>
      </c>
      <c r="EY253">
        <v>17</v>
      </c>
      <c r="EZ253" s="1">
        <v>0.48819444444444443</v>
      </c>
      <c r="FA253" t="str">
        <f>VLOOKUP(Table_Neonatal5[[#This Row],[Gender]],Table_Gender2[],2,FALSE)</f>
        <v>masculin</v>
      </c>
      <c r="FB253" t="e">
        <f>VLOOKUP(Table_Neonatal5[[#This Row],[PretermBy]],Table_PretermBy7[],2,FALSE)</f>
        <v>#N/A</v>
      </c>
      <c r="FC253" t="str">
        <f>VLOOKUP(Table_Neonatal5[[#This Row],[Diagnosis1]],Table_diagnosis[],2,FALSE)</f>
        <v>Prematurite</v>
      </c>
      <c r="FD253" t="str">
        <f>VLOOKUP(Table_Neonatal5[[#This Row],[Diagnosis2]],Table_diagnosis[],2,FALSE)</f>
        <v>Infection neonatale / septicimie neonatale</v>
      </c>
      <c r="FE253" s="4" t="str">
        <f>VLOOKUP(Table_Neonatal5[[#This Row],[DischargeLoc]],Table_DischargeLoc1[],2,FALSE)</f>
        <v>Sortie/maternite</v>
      </c>
      <c r="FF253" s="4" t="str">
        <f>VLOOKUP(Table_Neonatal5[[#This Row],[AdmissionTempLow]],Table_YesNo8[],2,FALSE)</f>
        <v>Non</v>
      </c>
      <c r="FG253" s="4" t="str">
        <f>VLOOKUP(Table_Neonatal5[[#This Row],[BirthWeightLow]],Table_YesNo8[],2,FALSE)</f>
        <v>Non</v>
      </c>
      <c r="FH253" s="4" t="str">
        <f>VLOOKUP(Table_Neonatal5[[#This Row],[GestationalAgeLow]],Table_YesNo8[],2,FALSE)</f>
        <v>Non</v>
      </c>
      <c r="FI253" s="4" t="str">
        <f>VLOOKUP(Table_Neonatal5[[#This Row],[MethRx]],Table_YesNo8[],2,FALSE)</f>
        <v>Oui</v>
      </c>
      <c r="FJ253" s="4" t="str">
        <f>VLOOKUP(Table_Neonatal5[[#This Row],[OxygenTherapy]],Table_YesNo8[],2,FALSE)</f>
        <v>Oui</v>
      </c>
      <c r="FK253" s="4" t="str">
        <f>VLOOKUP(Table_Neonatal5[[#This Row],[OxygenMethod]],Table_OxygenMethod6[],2,FALSE)</f>
        <v>CPAP</v>
      </c>
      <c r="FL253" s="4" t="str">
        <f>VLOOKUP(Table_Neonatal5[[#This Row],[BloodSugarLow]],Table_YesNo8[],2,FALSE)</f>
        <v>Non</v>
      </c>
      <c r="FM253" s="4" t="str">
        <f>VLOOKUP(Table_Neonatal5[[#This Row],[AdmittedFirst48]],Table_YesNo8[],2,FALSE)</f>
        <v>Oui</v>
      </c>
      <c r="FN253" s="4" t="str">
        <f>VLOOKUP(Table_Neonatal5[[#This Row],[Remained2weeks]],Table_YesNo8[],2,FALSE)</f>
        <v>Oui</v>
      </c>
      <c r="FO253" s="4" t="str">
        <f>VLOOKUP(Table_Neonatal5[[#This Row],[Antibiotics]],Table_YesNo8[],2,FALSE)</f>
        <v>Oui</v>
      </c>
      <c r="FP253" s="4" t="str">
        <f>VLOOKUP(Table_Neonatal5[[#This Row],[BilirubinMeas]],Table_YesNo8[],2,FALSE)</f>
        <v>Non</v>
      </c>
      <c r="FQ253" s="4" t="str">
        <f>VLOOKUP(Table_Neonatal5[[#This Row],[Phototherapy]],Table_YesNo8[],2,FALSE)</f>
        <v>Non</v>
      </c>
      <c r="FR253" s="3">
        <f>DATE(2000+Table_Neonatal5[[#This Row],[AdmitYear]],Table_Neonatal5[[#This Row],[AdmitMonth]],Table_Neonatal5[[#This Row],[AdmitDay]])</f>
        <v>42730</v>
      </c>
    </row>
    <row r="254" spans="1:174" x14ac:dyDescent="0.25">
      <c r="A254" t="s">
        <v>512</v>
      </c>
      <c r="B254" s="1">
        <v>0.4826388888888889</v>
      </c>
      <c r="C254" t="s">
        <v>185</v>
      </c>
      <c r="D254">
        <v>16</v>
      </c>
      <c r="E254">
        <v>11</v>
      </c>
      <c r="F254">
        <v>16</v>
      </c>
      <c r="G254">
        <v>0</v>
      </c>
      <c r="H254">
        <v>16</v>
      </c>
      <c r="I254">
        <v>11</v>
      </c>
      <c r="J254">
        <v>16</v>
      </c>
      <c r="K254">
        <v>0</v>
      </c>
      <c r="L254">
        <v>0</v>
      </c>
      <c r="M254">
        <v>0</v>
      </c>
      <c r="N254">
        <v>3250</v>
      </c>
      <c r="O254">
        <v>0</v>
      </c>
      <c r="P254">
        <v>1</v>
      </c>
      <c r="Q254">
        <v>35</v>
      </c>
      <c r="R254">
        <v>0</v>
      </c>
      <c r="T254" s="2">
        <v>0.16666666666666666</v>
      </c>
      <c r="U254">
        <v>0</v>
      </c>
      <c r="V254">
        <v>0</v>
      </c>
      <c r="W254">
        <v>0</v>
      </c>
      <c r="X254">
        <v>2</v>
      </c>
      <c r="Y254">
        <v>0</v>
      </c>
      <c r="AA254">
        <v>3</v>
      </c>
      <c r="AB254">
        <v>0</v>
      </c>
      <c r="AD254">
        <v>25</v>
      </c>
      <c r="AE254">
        <v>11</v>
      </c>
      <c r="AF254">
        <v>16</v>
      </c>
      <c r="AG254">
        <v>0</v>
      </c>
      <c r="AH254">
        <v>9</v>
      </c>
      <c r="AI254">
        <v>0</v>
      </c>
      <c r="AJ254">
        <v>1</v>
      </c>
      <c r="AK254">
        <v>2400</v>
      </c>
      <c r="AL254">
        <v>0</v>
      </c>
      <c r="AM254">
        <v>18</v>
      </c>
      <c r="AN254" s="2">
        <v>0.16666666666666666</v>
      </c>
      <c r="AO254">
        <v>0</v>
      </c>
      <c r="AP254">
        <v>16</v>
      </c>
      <c r="AQ254">
        <v>11</v>
      </c>
      <c r="AR254">
        <v>16</v>
      </c>
      <c r="AS254">
        <v>0</v>
      </c>
      <c r="AT254">
        <v>0</v>
      </c>
      <c r="AU254" s="1"/>
      <c r="AV254">
        <v>0</v>
      </c>
      <c r="AX254">
        <v>0</v>
      </c>
      <c r="AZ254">
        <v>0</v>
      </c>
      <c r="BA254">
        <v>1</v>
      </c>
      <c r="BB254">
        <v>1</v>
      </c>
      <c r="BC254">
        <v>16</v>
      </c>
      <c r="BD254">
        <v>11</v>
      </c>
      <c r="BE254">
        <v>16</v>
      </c>
      <c r="BF254">
        <v>0</v>
      </c>
      <c r="BG254" s="2">
        <v>0.20833333333333334</v>
      </c>
      <c r="BH254">
        <v>0</v>
      </c>
      <c r="BI254">
        <v>16</v>
      </c>
      <c r="BJ254">
        <v>11</v>
      </c>
      <c r="BK254">
        <v>16</v>
      </c>
      <c r="BL254">
        <v>0</v>
      </c>
      <c r="BM254" s="1">
        <v>0.25</v>
      </c>
      <c r="BN254">
        <v>0</v>
      </c>
      <c r="BO254">
        <v>0</v>
      </c>
      <c r="BP254" s="3"/>
      <c r="BQ254">
        <v>0</v>
      </c>
      <c r="BR254" s="3"/>
      <c r="BS254">
        <v>0</v>
      </c>
      <c r="BT254">
        <v>1</v>
      </c>
      <c r="BU254">
        <v>0</v>
      </c>
      <c r="DZ254">
        <v>1</v>
      </c>
      <c r="EA254">
        <v>16</v>
      </c>
      <c r="EB254">
        <v>11</v>
      </c>
      <c r="EC254">
        <v>16</v>
      </c>
      <c r="ED254">
        <v>0</v>
      </c>
      <c r="EE254">
        <v>112.15</v>
      </c>
      <c r="EF254">
        <v>2</v>
      </c>
      <c r="EG254">
        <v>6.75</v>
      </c>
      <c r="EH254">
        <v>1</v>
      </c>
      <c r="EM254">
        <v>0</v>
      </c>
      <c r="ES254">
        <v>0</v>
      </c>
      <c r="ET254">
        <v>0</v>
      </c>
      <c r="EV254" t="s">
        <v>189</v>
      </c>
      <c r="EW254">
        <v>12</v>
      </c>
      <c r="EX254">
        <v>12</v>
      </c>
      <c r="EY254">
        <v>16</v>
      </c>
      <c r="EZ254" s="1">
        <v>0.48749999999999999</v>
      </c>
      <c r="FA254" t="str">
        <f>VLOOKUP(Table_Neonatal5[[#This Row],[Gender]],Table_Gender2[],2,FALSE)</f>
        <v>masculin</v>
      </c>
      <c r="FB254" t="e">
        <f>VLOOKUP(Table_Neonatal5[[#This Row],[PretermBy]],Table_PretermBy7[],2,FALSE)</f>
        <v>#N/A</v>
      </c>
      <c r="FC254" t="str">
        <f>VLOOKUP(Table_Neonatal5[[#This Row],[Diagnosis1]],Table_diagnosis[],2,FALSE)</f>
        <v>Bas poids de naissance</v>
      </c>
      <c r="FD254" t="str">
        <f>VLOOKUP(Table_Neonatal5[[#This Row],[Diagnosis2]],Table_diagnosis[],2,FALSE)</f>
        <v>Infection neonatale / septicimie neonatale</v>
      </c>
      <c r="FE254" s="4" t="str">
        <f>VLOOKUP(Table_Neonatal5[[#This Row],[DischargeLoc]],Table_DischargeLoc1[],2,FALSE)</f>
        <v>Sortie/maternite</v>
      </c>
      <c r="FF254" s="4" t="str">
        <f>VLOOKUP(Table_Neonatal5[[#This Row],[AdmissionTempLow]],Table_YesNo8[],2,FALSE)</f>
        <v>Non</v>
      </c>
      <c r="FG254" s="4" t="str">
        <f>VLOOKUP(Table_Neonatal5[[#This Row],[BirthWeightLow]],Table_YesNo8[],2,FALSE)</f>
        <v>Non</v>
      </c>
      <c r="FH254" s="4" t="str">
        <f>VLOOKUP(Table_Neonatal5[[#This Row],[GestationalAgeLow]],Table_YesNo8[],2,FALSE)</f>
        <v>Non</v>
      </c>
      <c r="FI254" s="4" t="str">
        <f>VLOOKUP(Table_Neonatal5[[#This Row],[MethRx]],Table_YesNo8[],2,FALSE)</f>
        <v>Non</v>
      </c>
      <c r="FJ254" s="4" t="str">
        <f>VLOOKUP(Table_Neonatal5[[#This Row],[OxygenTherapy]],Table_YesNo8[],2,FALSE)</f>
        <v>Oui</v>
      </c>
      <c r="FK254" s="4" t="str">
        <f>VLOOKUP(Table_Neonatal5[[#This Row],[OxygenMethod]],Table_OxygenMethod6[],2,FALSE)</f>
        <v>canule nasale/mask</v>
      </c>
      <c r="FL254" s="4" t="str">
        <f>VLOOKUP(Table_Neonatal5[[#This Row],[BloodSugarLow]],Table_YesNo8[],2,FALSE)</f>
        <v>Non</v>
      </c>
      <c r="FM254" s="4" t="str">
        <f>VLOOKUP(Table_Neonatal5[[#This Row],[AdmittedFirst48]],Table_YesNo8[],2,FALSE)</f>
        <v>Oui</v>
      </c>
      <c r="FN254" s="4" t="str">
        <f>VLOOKUP(Table_Neonatal5[[#This Row],[Remained2weeks]],Table_YesNo8[],2,FALSE)</f>
        <v>Non</v>
      </c>
      <c r="FO254" s="4" t="str">
        <f>VLOOKUP(Table_Neonatal5[[#This Row],[Antibiotics]],Table_YesNo8[],2,FALSE)</f>
        <v>Oui</v>
      </c>
      <c r="FP254" s="4" t="str">
        <f>VLOOKUP(Table_Neonatal5[[#This Row],[BilirubinMeas]],Table_YesNo8[],2,FALSE)</f>
        <v>Non</v>
      </c>
      <c r="FQ254" s="4" t="str">
        <f>VLOOKUP(Table_Neonatal5[[#This Row],[Phototherapy]],Table_YesNo8[],2,FALSE)</f>
        <v>Non</v>
      </c>
      <c r="FR254" s="3">
        <f>DATE(2000+Table_Neonatal5[[#This Row],[AdmitYear]],Table_Neonatal5[[#This Row],[AdmitMonth]],Table_Neonatal5[[#This Row],[AdmitDay]])</f>
        <v>42690</v>
      </c>
    </row>
    <row r="255" spans="1:174" x14ac:dyDescent="0.25">
      <c r="A255" t="s">
        <v>513</v>
      </c>
      <c r="B255" s="1">
        <v>0.48819444444444443</v>
      </c>
      <c r="C255" t="s">
        <v>185</v>
      </c>
      <c r="D255">
        <v>22</v>
      </c>
      <c r="E255">
        <v>10</v>
      </c>
      <c r="F255">
        <v>16</v>
      </c>
      <c r="G255">
        <v>0</v>
      </c>
      <c r="H255">
        <v>24</v>
      </c>
      <c r="I255">
        <v>10</v>
      </c>
      <c r="J255">
        <v>16</v>
      </c>
      <c r="K255">
        <v>0</v>
      </c>
      <c r="L255">
        <v>0</v>
      </c>
      <c r="M255">
        <v>0</v>
      </c>
      <c r="N255">
        <v>1800</v>
      </c>
      <c r="O255">
        <v>0</v>
      </c>
      <c r="P255">
        <v>1</v>
      </c>
      <c r="Q255">
        <v>34</v>
      </c>
      <c r="R255">
        <v>0</v>
      </c>
      <c r="T255" s="2">
        <v>0.58333333333333337</v>
      </c>
      <c r="U255">
        <v>0</v>
      </c>
      <c r="V255">
        <v>2</v>
      </c>
      <c r="W255">
        <v>0</v>
      </c>
      <c r="X255">
        <v>2</v>
      </c>
      <c r="Y255">
        <v>0</v>
      </c>
      <c r="AA255">
        <v>3</v>
      </c>
      <c r="AB255">
        <v>0</v>
      </c>
      <c r="AD255">
        <v>14</v>
      </c>
      <c r="AE255">
        <v>11</v>
      </c>
      <c r="AF255">
        <v>16</v>
      </c>
      <c r="AG255">
        <v>0</v>
      </c>
      <c r="AH255">
        <v>23</v>
      </c>
      <c r="AI255">
        <v>0</v>
      </c>
      <c r="AJ255">
        <v>1</v>
      </c>
      <c r="AK255">
        <v>1950</v>
      </c>
      <c r="AL255">
        <v>0</v>
      </c>
      <c r="AM255">
        <v>16</v>
      </c>
      <c r="AN255" s="2">
        <v>0.58333333333333337</v>
      </c>
      <c r="AO255">
        <v>0</v>
      </c>
      <c r="AP255">
        <v>24</v>
      </c>
      <c r="AQ255">
        <v>10</v>
      </c>
      <c r="AR255">
        <v>16</v>
      </c>
      <c r="AS255">
        <v>0</v>
      </c>
      <c r="AT255">
        <v>0</v>
      </c>
      <c r="AU255" s="1"/>
      <c r="AV255">
        <v>0</v>
      </c>
      <c r="AX255">
        <v>0</v>
      </c>
      <c r="AZ255">
        <v>0</v>
      </c>
      <c r="BA255">
        <v>0</v>
      </c>
      <c r="BF255">
        <v>0</v>
      </c>
      <c r="BG255" s="2"/>
      <c r="BH255">
        <v>0</v>
      </c>
      <c r="BL255">
        <v>0</v>
      </c>
      <c r="BM255" s="1"/>
      <c r="BN255">
        <v>0</v>
      </c>
      <c r="BP255" s="3"/>
      <c r="BQ255">
        <v>0</v>
      </c>
      <c r="BR255" s="3"/>
      <c r="BS255">
        <v>0</v>
      </c>
      <c r="BT255">
        <v>0</v>
      </c>
      <c r="BU255">
        <v>1</v>
      </c>
      <c r="BV255">
        <v>24</v>
      </c>
      <c r="BW255">
        <v>10</v>
      </c>
      <c r="BX255">
        <v>16</v>
      </c>
      <c r="BY255">
        <v>1500</v>
      </c>
      <c r="BZ255">
        <v>25</v>
      </c>
      <c r="CA255">
        <v>10</v>
      </c>
      <c r="CB255">
        <v>16</v>
      </c>
      <c r="CC255">
        <v>1750</v>
      </c>
      <c r="CD255">
        <v>26</v>
      </c>
      <c r="CE255">
        <v>10</v>
      </c>
      <c r="CF255">
        <v>16</v>
      </c>
      <c r="CG255">
        <v>1550</v>
      </c>
      <c r="CH255">
        <v>27</v>
      </c>
      <c r="CI255">
        <v>10</v>
      </c>
      <c r="CJ255">
        <v>16</v>
      </c>
      <c r="CK255">
        <v>1550</v>
      </c>
      <c r="CL255">
        <v>28</v>
      </c>
      <c r="CM255">
        <v>10</v>
      </c>
      <c r="CN255">
        <v>16</v>
      </c>
      <c r="CO255">
        <v>1600</v>
      </c>
      <c r="CP255">
        <v>29</v>
      </c>
      <c r="CQ255">
        <v>10</v>
      </c>
      <c r="CR255">
        <v>16</v>
      </c>
      <c r="CS255">
        <v>1650</v>
      </c>
      <c r="CT255">
        <v>30</v>
      </c>
      <c r="CU255">
        <v>10</v>
      </c>
      <c r="CW255">
        <v>1600</v>
      </c>
      <c r="CX255">
        <v>1</v>
      </c>
      <c r="CY255">
        <v>11</v>
      </c>
      <c r="CZ255">
        <v>16</v>
      </c>
      <c r="DA255">
        <v>1650</v>
      </c>
      <c r="DB255">
        <v>2</v>
      </c>
      <c r="DC255">
        <v>11</v>
      </c>
      <c r="DD255">
        <v>16</v>
      </c>
      <c r="DE255">
        <v>1650</v>
      </c>
      <c r="DF255">
        <v>3</v>
      </c>
      <c r="DG255">
        <v>11</v>
      </c>
      <c r="DH255">
        <v>16</v>
      </c>
      <c r="DI255">
        <v>1650</v>
      </c>
      <c r="DJ255">
        <v>4</v>
      </c>
      <c r="DK255">
        <v>11</v>
      </c>
      <c r="DL255">
        <v>16</v>
      </c>
      <c r="DM255">
        <v>1600</v>
      </c>
      <c r="DN255">
        <v>5</v>
      </c>
      <c r="DO255">
        <v>11</v>
      </c>
      <c r="DP255">
        <v>16</v>
      </c>
      <c r="DQ255">
        <v>1600</v>
      </c>
      <c r="DZ255">
        <v>1</v>
      </c>
      <c r="EA255">
        <v>24</v>
      </c>
      <c r="EB255">
        <v>10</v>
      </c>
      <c r="EC255">
        <v>16</v>
      </c>
      <c r="ED255">
        <v>0</v>
      </c>
      <c r="EE255">
        <v>75</v>
      </c>
      <c r="EF255">
        <v>2</v>
      </c>
      <c r="EG255">
        <v>4.5</v>
      </c>
      <c r="EH255">
        <v>1</v>
      </c>
      <c r="EM255">
        <v>0</v>
      </c>
      <c r="ES255">
        <v>0</v>
      </c>
      <c r="ET255">
        <v>0</v>
      </c>
      <c r="EV255" t="s">
        <v>189</v>
      </c>
      <c r="EW255">
        <v>12</v>
      </c>
      <c r="EX255">
        <v>12</v>
      </c>
      <c r="EY255">
        <v>16</v>
      </c>
      <c r="EZ255" s="1">
        <v>0.49444444444444446</v>
      </c>
      <c r="FA255" t="str">
        <f>VLOOKUP(Table_Neonatal5[[#This Row],[Gender]],Table_Gender2[],2,FALSE)</f>
        <v>masculin</v>
      </c>
      <c r="FB255" t="e">
        <f>VLOOKUP(Table_Neonatal5[[#This Row],[PretermBy]],Table_PretermBy7[],2,FALSE)</f>
        <v>#N/A</v>
      </c>
      <c r="FC255" t="str">
        <f>VLOOKUP(Table_Neonatal5[[#This Row],[Diagnosis1]],Table_diagnosis[],2,FALSE)</f>
        <v>Bas poids de naissance</v>
      </c>
      <c r="FD255" t="str">
        <f>VLOOKUP(Table_Neonatal5[[#This Row],[Diagnosis2]],Table_diagnosis[],2,FALSE)</f>
        <v>Infection neonatale / septicimie neonatale</v>
      </c>
      <c r="FE255" s="4" t="str">
        <f>VLOOKUP(Table_Neonatal5[[#This Row],[DischargeLoc]],Table_DischargeLoc1[],2,FALSE)</f>
        <v>Sortie/maternite</v>
      </c>
      <c r="FF255" s="4" t="str">
        <f>VLOOKUP(Table_Neonatal5[[#This Row],[AdmissionTempLow]],Table_YesNo8[],2,FALSE)</f>
        <v>Non</v>
      </c>
      <c r="FG255" s="4" t="str">
        <f>VLOOKUP(Table_Neonatal5[[#This Row],[BirthWeightLow]],Table_YesNo8[],2,FALSE)</f>
        <v>Non</v>
      </c>
      <c r="FH255" s="4" t="str">
        <f>VLOOKUP(Table_Neonatal5[[#This Row],[GestationalAgeLow]],Table_YesNo8[],2,FALSE)</f>
        <v>Non</v>
      </c>
      <c r="FI255" s="4" t="str">
        <f>VLOOKUP(Table_Neonatal5[[#This Row],[MethRx]],Table_YesNo8[],2,FALSE)</f>
        <v>Non</v>
      </c>
      <c r="FJ255" s="4" t="str">
        <f>VLOOKUP(Table_Neonatal5[[#This Row],[OxygenTherapy]],Table_YesNo8[],2,FALSE)</f>
        <v>Non</v>
      </c>
      <c r="FK255" s="4" t="e">
        <f>VLOOKUP(Table_Neonatal5[[#This Row],[OxygenMethod]],Table_OxygenMethod6[],2,FALSE)</f>
        <v>#N/A</v>
      </c>
      <c r="FL255" s="4" t="str">
        <f>VLOOKUP(Table_Neonatal5[[#This Row],[BloodSugarLow]],Table_YesNo8[],2,FALSE)</f>
        <v>Non</v>
      </c>
      <c r="FM255" s="4" t="str">
        <f>VLOOKUP(Table_Neonatal5[[#This Row],[AdmittedFirst48]],Table_YesNo8[],2,FALSE)</f>
        <v>Non</v>
      </c>
      <c r="FN255" s="4" t="str">
        <f>VLOOKUP(Table_Neonatal5[[#This Row],[Remained2weeks]],Table_YesNo8[],2,FALSE)</f>
        <v>Oui</v>
      </c>
      <c r="FO255" s="4" t="str">
        <f>VLOOKUP(Table_Neonatal5[[#This Row],[Antibiotics]],Table_YesNo8[],2,FALSE)</f>
        <v>Oui</v>
      </c>
      <c r="FP255" s="4" t="str">
        <f>VLOOKUP(Table_Neonatal5[[#This Row],[BilirubinMeas]],Table_YesNo8[],2,FALSE)</f>
        <v>Non</v>
      </c>
      <c r="FQ255" s="4" t="str">
        <f>VLOOKUP(Table_Neonatal5[[#This Row],[Phototherapy]],Table_YesNo8[],2,FALSE)</f>
        <v>Non</v>
      </c>
      <c r="FR255" s="3">
        <f>DATE(2000+Table_Neonatal5[[#This Row],[AdmitYear]],Table_Neonatal5[[#This Row],[AdmitMonth]],Table_Neonatal5[[#This Row],[AdmitDay]])</f>
        <v>42667</v>
      </c>
    </row>
    <row r="256" spans="1:174" x14ac:dyDescent="0.25">
      <c r="A256" t="s">
        <v>514</v>
      </c>
      <c r="B256" s="1">
        <v>0.375</v>
      </c>
      <c r="C256" t="s">
        <v>185</v>
      </c>
      <c r="D256">
        <v>25</v>
      </c>
      <c r="E256">
        <v>8</v>
      </c>
      <c r="F256">
        <v>16</v>
      </c>
      <c r="G256">
        <v>0</v>
      </c>
      <c r="H256">
        <v>25</v>
      </c>
      <c r="I256">
        <v>8</v>
      </c>
      <c r="J256">
        <v>16</v>
      </c>
      <c r="K256">
        <v>0</v>
      </c>
      <c r="L256">
        <v>0</v>
      </c>
      <c r="M256">
        <v>0</v>
      </c>
      <c r="N256">
        <v>1450</v>
      </c>
      <c r="O256">
        <v>0</v>
      </c>
      <c r="P256">
        <v>1</v>
      </c>
      <c r="Q256">
        <v>30</v>
      </c>
      <c r="R256">
        <v>0</v>
      </c>
      <c r="T256" s="2">
        <v>0.76388888888888884</v>
      </c>
      <c r="U256">
        <v>0</v>
      </c>
      <c r="V256">
        <v>0</v>
      </c>
      <c r="W256">
        <v>0</v>
      </c>
      <c r="X256">
        <v>1</v>
      </c>
      <c r="Y256">
        <v>0</v>
      </c>
      <c r="Z256" t="s">
        <v>3</v>
      </c>
      <c r="AA256">
        <v>3</v>
      </c>
      <c r="AB256">
        <v>0</v>
      </c>
      <c r="AD256">
        <v>2</v>
      </c>
      <c r="AE256">
        <v>10</v>
      </c>
      <c r="AF256">
        <v>16</v>
      </c>
      <c r="AG256">
        <v>0</v>
      </c>
      <c r="AH256">
        <v>37</v>
      </c>
      <c r="AI256">
        <v>0</v>
      </c>
      <c r="AJ256">
        <v>4</v>
      </c>
      <c r="AK256">
        <v>1900</v>
      </c>
      <c r="AL256">
        <v>0</v>
      </c>
      <c r="AM256">
        <v>21</v>
      </c>
      <c r="AN256" s="2">
        <v>0.76388888888888884</v>
      </c>
      <c r="AO256">
        <v>0</v>
      </c>
      <c r="AP256">
        <v>25</v>
      </c>
      <c r="AQ256">
        <v>8</v>
      </c>
      <c r="AR256">
        <v>16</v>
      </c>
      <c r="AS256">
        <v>0</v>
      </c>
      <c r="AT256">
        <v>0</v>
      </c>
      <c r="AU256" s="1"/>
      <c r="AV256">
        <v>0</v>
      </c>
      <c r="AX256">
        <v>0</v>
      </c>
      <c r="AZ256">
        <v>1</v>
      </c>
      <c r="BA256">
        <v>1</v>
      </c>
      <c r="BB256">
        <v>2</v>
      </c>
      <c r="BC256">
        <v>25</v>
      </c>
      <c r="BD256">
        <v>8</v>
      </c>
      <c r="BE256">
        <v>16</v>
      </c>
      <c r="BF256">
        <v>0</v>
      </c>
      <c r="BG256" s="2">
        <v>0.75</v>
      </c>
      <c r="BH256">
        <v>0</v>
      </c>
      <c r="BI256">
        <v>2</v>
      </c>
      <c r="BJ256">
        <v>10</v>
      </c>
      <c r="BK256">
        <v>16</v>
      </c>
      <c r="BL256">
        <v>0</v>
      </c>
      <c r="BM256" s="1">
        <v>0.5</v>
      </c>
      <c r="BN256">
        <v>0</v>
      </c>
      <c r="BO256">
        <v>0</v>
      </c>
      <c r="BP256" s="3"/>
      <c r="BQ256">
        <v>0</v>
      </c>
      <c r="BR256" s="3"/>
      <c r="BS256">
        <v>0</v>
      </c>
      <c r="BT256">
        <v>1</v>
      </c>
      <c r="BU256">
        <v>1</v>
      </c>
      <c r="BV256">
        <v>25</v>
      </c>
      <c r="BW256">
        <v>8</v>
      </c>
      <c r="BX256">
        <v>16</v>
      </c>
      <c r="BY256">
        <v>1450</v>
      </c>
      <c r="BZ256">
        <v>26</v>
      </c>
      <c r="CA256">
        <v>8</v>
      </c>
      <c r="CB256">
        <v>16</v>
      </c>
      <c r="CC256">
        <v>1400</v>
      </c>
      <c r="CD256">
        <v>27</v>
      </c>
      <c r="CE256">
        <v>8</v>
      </c>
      <c r="CF256">
        <v>16</v>
      </c>
      <c r="CG256">
        <v>1350</v>
      </c>
      <c r="CH256">
        <v>28</v>
      </c>
      <c r="CI256">
        <v>8</v>
      </c>
      <c r="CJ256">
        <v>16</v>
      </c>
      <c r="CK256">
        <v>1250</v>
      </c>
      <c r="CL256">
        <v>29</v>
      </c>
      <c r="CM256">
        <v>8</v>
      </c>
      <c r="CN256">
        <v>16</v>
      </c>
      <c r="CO256">
        <v>1300</v>
      </c>
      <c r="CP256">
        <v>30</v>
      </c>
      <c r="CQ256">
        <v>8</v>
      </c>
      <c r="CR256">
        <v>16</v>
      </c>
      <c r="CS256">
        <v>1250</v>
      </c>
      <c r="CT256">
        <v>31</v>
      </c>
      <c r="CU256">
        <v>8</v>
      </c>
      <c r="CW256">
        <v>1250</v>
      </c>
      <c r="CX256">
        <v>1</v>
      </c>
      <c r="CY256">
        <v>9</v>
      </c>
      <c r="CZ256">
        <v>16</v>
      </c>
      <c r="DA256">
        <v>1250</v>
      </c>
      <c r="DB256">
        <v>2</v>
      </c>
      <c r="DC256">
        <v>9</v>
      </c>
      <c r="DD256">
        <v>16</v>
      </c>
      <c r="DE256">
        <v>1250</v>
      </c>
      <c r="DF256">
        <v>3</v>
      </c>
      <c r="DG256">
        <v>9</v>
      </c>
      <c r="DH256">
        <v>16</v>
      </c>
      <c r="DI256">
        <v>1300</v>
      </c>
      <c r="DJ256">
        <v>4</v>
      </c>
      <c r="DK256">
        <v>9</v>
      </c>
      <c r="DL256">
        <v>16</v>
      </c>
      <c r="DM256">
        <v>1300</v>
      </c>
      <c r="DN256">
        <v>5</v>
      </c>
      <c r="DO256">
        <v>9</v>
      </c>
      <c r="DP256">
        <v>16</v>
      </c>
      <c r="DQ256">
        <v>1400</v>
      </c>
      <c r="DZ256">
        <v>1</v>
      </c>
      <c r="EA256">
        <v>25</v>
      </c>
      <c r="EB256">
        <v>8</v>
      </c>
      <c r="EC256">
        <v>16</v>
      </c>
      <c r="ED256">
        <v>0</v>
      </c>
      <c r="EE256">
        <v>72.5</v>
      </c>
      <c r="EF256">
        <v>2</v>
      </c>
      <c r="EG256">
        <v>4.3499999999999996</v>
      </c>
      <c r="EH256">
        <v>1</v>
      </c>
      <c r="EM256">
        <v>1</v>
      </c>
      <c r="EO256">
        <v>14</v>
      </c>
      <c r="EP256">
        <v>30</v>
      </c>
      <c r="EQ256">
        <v>8</v>
      </c>
      <c r="ER256">
        <v>16</v>
      </c>
      <c r="ES256">
        <v>0</v>
      </c>
      <c r="ET256">
        <v>1</v>
      </c>
      <c r="EV256" t="s">
        <v>189</v>
      </c>
      <c r="EW256">
        <v>11</v>
      </c>
      <c r="EX256">
        <v>11</v>
      </c>
      <c r="EY256">
        <v>16</v>
      </c>
      <c r="EZ256" s="1">
        <v>0.38124999999999998</v>
      </c>
      <c r="FA256" t="str">
        <f>VLOOKUP(Table_Neonatal5[[#This Row],[Gender]],Table_Gender2[],2,FALSE)</f>
        <v>masculin</v>
      </c>
      <c r="FB256" t="e">
        <f>VLOOKUP(Table_Neonatal5[[#This Row],[PretermBy]],Table_PretermBy7[],2,FALSE)</f>
        <v>#N/A</v>
      </c>
      <c r="FC256" t="str">
        <f>VLOOKUP(Table_Neonatal5[[#This Row],[Diagnosis1]],Table_diagnosis[],2,FALSE)</f>
        <v>Prematurite</v>
      </c>
      <c r="FD256" t="str">
        <f>VLOOKUP(Table_Neonatal5[[#This Row],[Diagnosis2]],Table_diagnosis[],2,FALSE)</f>
        <v>Infection neonatale / septicimie neonatale</v>
      </c>
      <c r="FE256" s="4" t="str">
        <f>VLOOKUP(Table_Neonatal5[[#This Row],[DischargeLoc]],Table_DischargeLoc1[],2,FALSE)</f>
        <v>decede</v>
      </c>
      <c r="FF256" s="4" t="str">
        <f>VLOOKUP(Table_Neonatal5[[#This Row],[AdmissionTempLow]],Table_YesNo8[],2,FALSE)</f>
        <v>Non</v>
      </c>
      <c r="FG256" s="4" t="str">
        <f>VLOOKUP(Table_Neonatal5[[#This Row],[BirthWeightLow]],Table_YesNo8[],2,FALSE)</f>
        <v>Non</v>
      </c>
      <c r="FH256" s="4" t="str">
        <f>VLOOKUP(Table_Neonatal5[[#This Row],[GestationalAgeLow]],Table_YesNo8[],2,FALSE)</f>
        <v>Non</v>
      </c>
      <c r="FI256" s="4" t="str">
        <f>VLOOKUP(Table_Neonatal5[[#This Row],[MethRx]],Table_YesNo8[],2,FALSE)</f>
        <v>Oui</v>
      </c>
      <c r="FJ256" s="4" t="str">
        <f>VLOOKUP(Table_Neonatal5[[#This Row],[OxygenTherapy]],Table_YesNo8[],2,FALSE)</f>
        <v>Oui</v>
      </c>
      <c r="FK256" s="4" t="str">
        <f>VLOOKUP(Table_Neonatal5[[#This Row],[OxygenMethod]],Table_OxygenMethod6[],2,FALSE)</f>
        <v>CPAP</v>
      </c>
      <c r="FL256" s="4" t="str">
        <f>VLOOKUP(Table_Neonatal5[[#This Row],[BloodSugarLow]],Table_YesNo8[],2,FALSE)</f>
        <v>Non</v>
      </c>
      <c r="FM256" s="4" t="str">
        <f>VLOOKUP(Table_Neonatal5[[#This Row],[AdmittedFirst48]],Table_YesNo8[],2,FALSE)</f>
        <v>Oui</v>
      </c>
      <c r="FN256" s="4" t="str">
        <f>VLOOKUP(Table_Neonatal5[[#This Row],[Remained2weeks]],Table_YesNo8[],2,FALSE)</f>
        <v>Oui</v>
      </c>
      <c r="FO256" s="4" t="str">
        <f>VLOOKUP(Table_Neonatal5[[#This Row],[Antibiotics]],Table_YesNo8[],2,FALSE)</f>
        <v>Oui</v>
      </c>
      <c r="FP256" s="4" t="str">
        <f>VLOOKUP(Table_Neonatal5[[#This Row],[BilirubinMeas]],Table_YesNo8[],2,FALSE)</f>
        <v>Oui</v>
      </c>
      <c r="FQ256" s="4" t="str">
        <f>VLOOKUP(Table_Neonatal5[[#This Row],[Phototherapy]],Table_YesNo8[],2,FALSE)</f>
        <v>Oui</v>
      </c>
      <c r="FR256" s="3">
        <f>DATE(2000+Table_Neonatal5[[#This Row],[AdmitYear]],Table_Neonatal5[[#This Row],[AdmitMonth]],Table_Neonatal5[[#This Row],[AdmitDay]])</f>
        <v>42607</v>
      </c>
    </row>
    <row r="257" spans="1:174" x14ac:dyDescent="0.25">
      <c r="A257" t="s">
        <v>515</v>
      </c>
      <c r="B257" s="1">
        <v>0.43194444444444446</v>
      </c>
      <c r="C257" t="s">
        <v>185</v>
      </c>
      <c r="D257">
        <v>19</v>
      </c>
      <c r="E257">
        <v>8</v>
      </c>
      <c r="F257">
        <v>16</v>
      </c>
      <c r="G257">
        <v>0</v>
      </c>
      <c r="H257">
        <v>1</v>
      </c>
      <c r="I257">
        <v>9</v>
      </c>
      <c r="J257">
        <v>16</v>
      </c>
      <c r="K257">
        <v>0</v>
      </c>
      <c r="L257">
        <v>1</v>
      </c>
      <c r="M257">
        <v>0</v>
      </c>
      <c r="N257">
        <v>3000</v>
      </c>
      <c r="O257">
        <v>0</v>
      </c>
      <c r="P257">
        <v>0</v>
      </c>
      <c r="R257">
        <v>0</v>
      </c>
      <c r="T257" s="2">
        <v>0.50694444444444442</v>
      </c>
      <c r="U257">
        <v>0</v>
      </c>
      <c r="V257">
        <v>12</v>
      </c>
      <c r="W257">
        <v>0</v>
      </c>
      <c r="X257">
        <v>3</v>
      </c>
      <c r="Y257">
        <v>0</v>
      </c>
      <c r="AA257">
        <v>12</v>
      </c>
      <c r="AB257">
        <v>0</v>
      </c>
      <c r="AC257" t="s">
        <v>516</v>
      </c>
      <c r="AD257">
        <v>3</v>
      </c>
      <c r="AE257">
        <v>10</v>
      </c>
      <c r="AF257">
        <v>16</v>
      </c>
      <c r="AG257">
        <v>0</v>
      </c>
      <c r="AH257">
        <v>45</v>
      </c>
      <c r="AI257">
        <v>0</v>
      </c>
      <c r="AJ257">
        <v>1</v>
      </c>
      <c r="AK257">
        <v>3000</v>
      </c>
      <c r="AL257">
        <v>0</v>
      </c>
      <c r="AM257">
        <v>18</v>
      </c>
      <c r="AN257" s="2">
        <v>0.50694444444444442</v>
      </c>
      <c r="AO257">
        <v>0</v>
      </c>
      <c r="AP257">
        <v>1</v>
      </c>
      <c r="AQ257">
        <v>9</v>
      </c>
      <c r="AR257">
        <v>16</v>
      </c>
      <c r="AS257">
        <v>0</v>
      </c>
      <c r="AT257">
        <v>0</v>
      </c>
      <c r="AU257" s="1"/>
      <c r="AV257">
        <v>0</v>
      </c>
      <c r="AX257">
        <v>0</v>
      </c>
      <c r="AZ257">
        <v>0</v>
      </c>
      <c r="BA257">
        <v>1</v>
      </c>
      <c r="BB257">
        <v>1</v>
      </c>
      <c r="BC257">
        <v>1</v>
      </c>
      <c r="BD257">
        <v>9</v>
      </c>
      <c r="BE257">
        <v>16</v>
      </c>
      <c r="BF257">
        <v>0</v>
      </c>
      <c r="BG257" s="2">
        <v>0.54166666666666663</v>
      </c>
      <c r="BH257">
        <v>0</v>
      </c>
      <c r="BI257">
        <v>3</v>
      </c>
      <c r="BJ257">
        <v>10</v>
      </c>
      <c r="BK257">
        <v>16</v>
      </c>
      <c r="BL257">
        <v>0</v>
      </c>
      <c r="BM257" s="1">
        <v>0.29166666666666669</v>
      </c>
      <c r="BN257">
        <v>0</v>
      </c>
      <c r="BO257">
        <v>0</v>
      </c>
      <c r="BP257" s="3"/>
      <c r="BQ257">
        <v>0</v>
      </c>
      <c r="BR257" s="3"/>
      <c r="BS257">
        <v>0</v>
      </c>
      <c r="BT257">
        <v>0</v>
      </c>
      <c r="BU257">
        <v>1</v>
      </c>
      <c r="BV257">
        <v>1</v>
      </c>
      <c r="BW257">
        <v>9</v>
      </c>
      <c r="BX257">
        <v>16</v>
      </c>
      <c r="BY257">
        <v>3000</v>
      </c>
      <c r="BZ257">
        <v>2</v>
      </c>
      <c r="CA257">
        <v>9</v>
      </c>
      <c r="CB257">
        <v>16</v>
      </c>
      <c r="CC257">
        <v>3000</v>
      </c>
      <c r="CD257">
        <v>3</v>
      </c>
      <c r="CE257">
        <v>9</v>
      </c>
      <c r="CF257">
        <v>16</v>
      </c>
      <c r="CG257">
        <v>3000</v>
      </c>
      <c r="CH257">
        <v>4</v>
      </c>
      <c r="CI257">
        <v>9</v>
      </c>
      <c r="CJ257">
        <v>16</v>
      </c>
      <c r="CK257">
        <v>3000</v>
      </c>
      <c r="CL257">
        <v>5</v>
      </c>
      <c r="CM257">
        <v>9</v>
      </c>
      <c r="CN257">
        <v>16</v>
      </c>
      <c r="CO257">
        <v>3100</v>
      </c>
      <c r="CP257">
        <v>6</v>
      </c>
      <c r="CQ257">
        <v>9</v>
      </c>
      <c r="CR257">
        <v>16</v>
      </c>
      <c r="CS257">
        <v>3100</v>
      </c>
      <c r="CT257">
        <v>7</v>
      </c>
      <c r="CU257">
        <v>9</v>
      </c>
      <c r="CW257">
        <v>3050</v>
      </c>
      <c r="CX257">
        <v>8</v>
      </c>
      <c r="CY257">
        <v>9</v>
      </c>
      <c r="CZ257">
        <v>16</v>
      </c>
      <c r="DA257">
        <v>3200</v>
      </c>
      <c r="DB257">
        <v>9</v>
      </c>
      <c r="DC257">
        <v>9</v>
      </c>
      <c r="DD257">
        <v>16</v>
      </c>
      <c r="DE257">
        <v>3100</v>
      </c>
      <c r="DF257">
        <v>10</v>
      </c>
      <c r="DG257">
        <v>9</v>
      </c>
      <c r="DH257">
        <v>16</v>
      </c>
      <c r="DI257">
        <v>3200</v>
      </c>
      <c r="DJ257">
        <v>11</v>
      </c>
      <c r="DK257">
        <v>9</v>
      </c>
      <c r="DL257">
        <v>16</v>
      </c>
      <c r="DM257">
        <v>3200</v>
      </c>
      <c r="DN257">
        <v>12</v>
      </c>
      <c r="DO257">
        <v>9</v>
      </c>
      <c r="DP257">
        <v>16</v>
      </c>
      <c r="DQ257">
        <v>3200</v>
      </c>
      <c r="DZ257">
        <v>1</v>
      </c>
      <c r="EA257">
        <v>1</v>
      </c>
      <c r="EB257">
        <v>9</v>
      </c>
      <c r="EC257">
        <v>16</v>
      </c>
      <c r="ED257">
        <v>0</v>
      </c>
      <c r="EE257">
        <v>150</v>
      </c>
      <c r="EF257">
        <v>2</v>
      </c>
      <c r="EG257">
        <v>15</v>
      </c>
      <c r="EH257">
        <v>1</v>
      </c>
      <c r="EM257">
        <v>1</v>
      </c>
      <c r="EO257">
        <v>33</v>
      </c>
      <c r="EP257">
        <v>1</v>
      </c>
      <c r="EQ257">
        <v>9</v>
      </c>
      <c r="ER257">
        <v>16</v>
      </c>
      <c r="ES257">
        <v>0</v>
      </c>
      <c r="ET257">
        <v>1</v>
      </c>
      <c r="EV257" t="s">
        <v>189</v>
      </c>
      <c r="EW257">
        <v>11</v>
      </c>
      <c r="EX257">
        <v>11</v>
      </c>
      <c r="EY257">
        <v>16</v>
      </c>
      <c r="EZ257" s="1">
        <v>0.4375</v>
      </c>
      <c r="FA257" t="str">
        <f>VLOOKUP(Table_Neonatal5[[#This Row],[Gender]],Table_Gender2[],2,FALSE)</f>
        <v>feminin</v>
      </c>
      <c r="FB257" t="e">
        <f>VLOOKUP(Table_Neonatal5[[#This Row],[PretermBy]],Table_PretermBy7[],2,FALSE)</f>
        <v>#N/A</v>
      </c>
      <c r="FC257" t="str">
        <f>VLOOKUP(Table_Neonatal5[[#This Row],[Diagnosis1]],Table_diagnosis[],2,FALSE)</f>
        <v>Infection neonatale / septicimie neonatale</v>
      </c>
      <c r="FD257" t="str">
        <f>VLOOKUP(Table_Neonatal5[[#This Row],[Diagnosis2]],Table_diagnosis[],2,FALSE)</f>
        <v>Autre diagnostic</v>
      </c>
      <c r="FE257" s="4" t="str">
        <f>VLOOKUP(Table_Neonatal5[[#This Row],[DischargeLoc]],Table_DischargeLoc1[],2,FALSE)</f>
        <v>Sortie/maternite</v>
      </c>
      <c r="FF257" s="4" t="str">
        <f>VLOOKUP(Table_Neonatal5[[#This Row],[AdmissionTempLow]],Table_YesNo8[],2,FALSE)</f>
        <v>Non</v>
      </c>
      <c r="FG257" s="4" t="str">
        <f>VLOOKUP(Table_Neonatal5[[#This Row],[BirthWeightLow]],Table_YesNo8[],2,FALSE)</f>
        <v>Non</v>
      </c>
      <c r="FH257" s="4" t="str">
        <f>VLOOKUP(Table_Neonatal5[[#This Row],[GestationalAgeLow]],Table_YesNo8[],2,FALSE)</f>
        <v>Non</v>
      </c>
      <c r="FI257" s="4" t="str">
        <f>VLOOKUP(Table_Neonatal5[[#This Row],[MethRx]],Table_YesNo8[],2,FALSE)</f>
        <v>Non</v>
      </c>
      <c r="FJ257" s="4" t="str">
        <f>VLOOKUP(Table_Neonatal5[[#This Row],[OxygenTherapy]],Table_YesNo8[],2,FALSE)</f>
        <v>Oui</v>
      </c>
      <c r="FK257" s="4" t="str">
        <f>VLOOKUP(Table_Neonatal5[[#This Row],[OxygenMethod]],Table_OxygenMethod6[],2,FALSE)</f>
        <v>canule nasale/mask</v>
      </c>
      <c r="FL257" s="4" t="str">
        <f>VLOOKUP(Table_Neonatal5[[#This Row],[BloodSugarLow]],Table_YesNo8[],2,FALSE)</f>
        <v>Non</v>
      </c>
      <c r="FM257" s="4" t="str">
        <f>VLOOKUP(Table_Neonatal5[[#This Row],[AdmittedFirst48]],Table_YesNo8[],2,FALSE)</f>
        <v>Non</v>
      </c>
      <c r="FN257" s="4" t="str">
        <f>VLOOKUP(Table_Neonatal5[[#This Row],[Remained2weeks]],Table_YesNo8[],2,FALSE)</f>
        <v>Oui</v>
      </c>
      <c r="FO257" s="4" t="str">
        <f>VLOOKUP(Table_Neonatal5[[#This Row],[Antibiotics]],Table_YesNo8[],2,FALSE)</f>
        <v>Oui</v>
      </c>
      <c r="FP257" s="4" t="str">
        <f>VLOOKUP(Table_Neonatal5[[#This Row],[BilirubinMeas]],Table_YesNo8[],2,FALSE)</f>
        <v>Oui</v>
      </c>
      <c r="FQ257" s="4" t="str">
        <f>VLOOKUP(Table_Neonatal5[[#This Row],[Phototherapy]],Table_YesNo8[],2,FALSE)</f>
        <v>Oui</v>
      </c>
      <c r="FR257" s="3">
        <f>DATE(2000+Table_Neonatal5[[#This Row],[AdmitYear]],Table_Neonatal5[[#This Row],[AdmitMonth]],Table_Neonatal5[[#This Row],[AdmitDay]])</f>
        <v>42614</v>
      </c>
    </row>
    <row r="258" spans="1:174" x14ac:dyDescent="0.25">
      <c r="A258" t="s">
        <v>517</v>
      </c>
      <c r="B258" s="1">
        <v>0.13263888888888889</v>
      </c>
      <c r="C258" t="s">
        <v>185</v>
      </c>
      <c r="D258">
        <v>5</v>
      </c>
      <c r="E258">
        <v>12</v>
      </c>
      <c r="F258">
        <v>16</v>
      </c>
      <c r="G258">
        <v>0</v>
      </c>
      <c r="H258">
        <v>2</v>
      </c>
      <c r="I258">
        <v>1</v>
      </c>
      <c r="J258">
        <v>17</v>
      </c>
      <c r="K258">
        <v>0</v>
      </c>
      <c r="L258">
        <v>1</v>
      </c>
      <c r="M258">
        <v>0</v>
      </c>
      <c r="O258">
        <v>1</v>
      </c>
      <c r="P258">
        <v>0</v>
      </c>
      <c r="R258">
        <v>0</v>
      </c>
      <c r="T258" s="2">
        <v>0.27500000000000002</v>
      </c>
      <c r="U258">
        <v>0</v>
      </c>
      <c r="V258">
        <v>28</v>
      </c>
      <c r="W258">
        <v>0</v>
      </c>
      <c r="X258">
        <v>3</v>
      </c>
      <c r="Y258">
        <v>0</v>
      </c>
      <c r="AA258">
        <v>12</v>
      </c>
      <c r="AB258">
        <v>0</v>
      </c>
      <c r="AC258" t="s">
        <v>266</v>
      </c>
      <c r="AD258">
        <v>17</v>
      </c>
      <c r="AE258">
        <v>1</v>
      </c>
      <c r="AF258">
        <v>17</v>
      </c>
      <c r="AG258">
        <v>0</v>
      </c>
      <c r="AH258">
        <v>42</v>
      </c>
      <c r="AI258">
        <v>0</v>
      </c>
      <c r="AJ258">
        <v>1</v>
      </c>
      <c r="AK258">
        <v>4300</v>
      </c>
      <c r="AL258">
        <v>0</v>
      </c>
      <c r="AM258">
        <v>20</v>
      </c>
      <c r="AN258" s="2">
        <v>0.27500000000000002</v>
      </c>
      <c r="AO258">
        <v>0</v>
      </c>
      <c r="AP258">
        <v>2</v>
      </c>
      <c r="AQ258">
        <v>1</v>
      </c>
      <c r="AR258">
        <v>17</v>
      </c>
      <c r="AS258">
        <v>0</v>
      </c>
      <c r="AT258">
        <v>0</v>
      </c>
      <c r="AU258" s="1"/>
      <c r="AV258">
        <v>0</v>
      </c>
      <c r="AX258">
        <v>0</v>
      </c>
      <c r="AZ258">
        <v>0</v>
      </c>
      <c r="BA258">
        <v>0</v>
      </c>
      <c r="BF258">
        <v>0</v>
      </c>
      <c r="BG258" s="2"/>
      <c r="BH258">
        <v>0</v>
      </c>
      <c r="BL258">
        <v>0</v>
      </c>
      <c r="BM258" s="1"/>
      <c r="BN258">
        <v>0</v>
      </c>
      <c r="BP258" s="3"/>
      <c r="BQ258">
        <v>0</v>
      </c>
      <c r="BR258" s="3"/>
      <c r="BS258">
        <v>0</v>
      </c>
      <c r="BT258">
        <v>0</v>
      </c>
      <c r="BU258">
        <v>0</v>
      </c>
      <c r="DZ258">
        <v>1</v>
      </c>
      <c r="EA258">
        <v>2</v>
      </c>
      <c r="EB258">
        <v>1</v>
      </c>
      <c r="EC258">
        <v>17</v>
      </c>
      <c r="ED258">
        <v>0</v>
      </c>
      <c r="EE258">
        <v>192.5</v>
      </c>
      <c r="EF258">
        <v>2</v>
      </c>
      <c r="EG258">
        <v>19.25</v>
      </c>
      <c r="EH258">
        <v>1</v>
      </c>
      <c r="EI258">
        <v>190</v>
      </c>
      <c r="EJ258">
        <v>3</v>
      </c>
      <c r="EM258">
        <v>0</v>
      </c>
      <c r="ES258">
        <v>0</v>
      </c>
      <c r="ET258">
        <v>0</v>
      </c>
      <c r="EV258" t="s">
        <v>189</v>
      </c>
      <c r="EW258">
        <v>2</v>
      </c>
      <c r="EX258">
        <v>2</v>
      </c>
      <c r="EY258">
        <v>17</v>
      </c>
      <c r="EZ258" s="1">
        <v>0.13680555555555557</v>
      </c>
      <c r="FA258" t="str">
        <f>VLOOKUP(Table_Neonatal5[[#This Row],[Gender]],Table_Gender2[],2,FALSE)</f>
        <v>feminin</v>
      </c>
      <c r="FB258" t="e">
        <f>VLOOKUP(Table_Neonatal5[[#This Row],[PretermBy]],Table_PretermBy7[],2,FALSE)</f>
        <v>#N/A</v>
      </c>
      <c r="FC258" t="str">
        <f>VLOOKUP(Table_Neonatal5[[#This Row],[Diagnosis1]],Table_diagnosis[],2,FALSE)</f>
        <v>Infection neonatale / septicimie neonatale</v>
      </c>
      <c r="FD258" t="str">
        <f>VLOOKUP(Table_Neonatal5[[#This Row],[Diagnosis2]],Table_diagnosis[],2,FALSE)</f>
        <v>Autre diagnostic</v>
      </c>
      <c r="FE258" s="4" t="str">
        <f>VLOOKUP(Table_Neonatal5[[#This Row],[DischargeLoc]],Table_DischargeLoc1[],2,FALSE)</f>
        <v>Sortie/maternite</v>
      </c>
      <c r="FF258" s="4" t="str">
        <f>VLOOKUP(Table_Neonatal5[[#This Row],[AdmissionTempLow]],Table_YesNo8[],2,FALSE)</f>
        <v>Non</v>
      </c>
      <c r="FG258" s="4" t="str">
        <f>VLOOKUP(Table_Neonatal5[[#This Row],[BirthWeightLow]],Table_YesNo8[],2,FALSE)</f>
        <v>Non</v>
      </c>
      <c r="FH258" s="4" t="str">
        <f>VLOOKUP(Table_Neonatal5[[#This Row],[GestationalAgeLow]],Table_YesNo8[],2,FALSE)</f>
        <v>Non</v>
      </c>
      <c r="FI258" s="4" t="str">
        <f>VLOOKUP(Table_Neonatal5[[#This Row],[MethRx]],Table_YesNo8[],2,FALSE)</f>
        <v>Non</v>
      </c>
      <c r="FJ258" s="4" t="str">
        <f>VLOOKUP(Table_Neonatal5[[#This Row],[OxygenTherapy]],Table_YesNo8[],2,FALSE)</f>
        <v>Non</v>
      </c>
      <c r="FK258" s="4" t="e">
        <f>VLOOKUP(Table_Neonatal5[[#This Row],[OxygenMethod]],Table_OxygenMethod6[],2,FALSE)</f>
        <v>#N/A</v>
      </c>
      <c r="FL258" s="4" t="str">
        <f>VLOOKUP(Table_Neonatal5[[#This Row],[BloodSugarLow]],Table_YesNo8[],2,FALSE)</f>
        <v>Non</v>
      </c>
      <c r="FM258" s="4" t="str">
        <f>VLOOKUP(Table_Neonatal5[[#This Row],[AdmittedFirst48]],Table_YesNo8[],2,FALSE)</f>
        <v>Non</v>
      </c>
      <c r="FN258" s="4" t="str">
        <f>VLOOKUP(Table_Neonatal5[[#This Row],[Remained2weeks]],Table_YesNo8[],2,FALSE)</f>
        <v>Non</v>
      </c>
      <c r="FO258" s="4" t="str">
        <f>VLOOKUP(Table_Neonatal5[[#This Row],[Antibiotics]],Table_YesNo8[],2,FALSE)</f>
        <v>Oui</v>
      </c>
      <c r="FP258" s="4" t="str">
        <f>VLOOKUP(Table_Neonatal5[[#This Row],[BilirubinMeas]],Table_YesNo8[],2,FALSE)</f>
        <v>Non</v>
      </c>
      <c r="FQ258" s="4" t="str">
        <f>VLOOKUP(Table_Neonatal5[[#This Row],[Phototherapy]],Table_YesNo8[],2,FALSE)</f>
        <v>Non</v>
      </c>
      <c r="FR258" s="3">
        <f>DATE(2000+Table_Neonatal5[[#This Row],[AdmitYear]],Table_Neonatal5[[#This Row],[AdmitMonth]],Table_Neonatal5[[#This Row],[AdmitDay]])</f>
        <v>42737</v>
      </c>
    </row>
    <row r="259" spans="1:174" x14ac:dyDescent="0.25">
      <c r="A259" t="s">
        <v>518</v>
      </c>
      <c r="B259" s="1">
        <v>0.36249999999999999</v>
      </c>
      <c r="C259" t="s">
        <v>185</v>
      </c>
      <c r="D259">
        <v>21</v>
      </c>
      <c r="E259">
        <v>10</v>
      </c>
      <c r="F259">
        <v>16</v>
      </c>
      <c r="G259">
        <v>0</v>
      </c>
      <c r="H259">
        <v>21</v>
      </c>
      <c r="I259">
        <v>10</v>
      </c>
      <c r="J259">
        <v>16</v>
      </c>
      <c r="K259">
        <v>0</v>
      </c>
      <c r="L259">
        <v>0</v>
      </c>
      <c r="M259">
        <v>0</v>
      </c>
      <c r="N259">
        <v>950</v>
      </c>
      <c r="O259">
        <v>0</v>
      </c>
      <c r="P259">
        <v>1</v>
      </c>
      <c r="R259">
        <v>0</v>
      </c>
      <c r="T259" s="2">
        <v>0.46875</v>
      </c>
      <c r="U259">
        <v>0</v>
      </c>
      <c r="V259">
        <v>0</v>
      </c>
      <c r="W259">
        <v>0</v>
      </c>
      <c r="X259">
        <v>1</v>
      </c>
      <c r="Y259">
        <v>0</v>
      </c>
      <c r="Z259" t="s">
        <v>3</v>
      </c>
      <c r="AA259">
        <v>4</v>
      </c>
      <c r="AB259">
        <v>0</v>
      </c>
      <c r="AD259">
        <v>23</v>
      </c>
      <c r="AE259">
        <v>10</v>
      </c>
      <c r="AF259">
        <v>16</v>
      </c>
      <c r="AG259">
        <v>0</v>
      </c>
      <c r="AH259">
        <v>2</v>
      </c>
      <c r="AI259">
        <v>0</v>
      </c>
      <c r="AJ259">
        <v>4</v>
      </c>
      <c r="AK259">
        <v>850</v>
      </c>
      <c r="AL259">
        <v>0</v>
      </c>
      <c r="AM259">
        <v>20</v>
      </c>
      <c r="AN259" s="2">
        <v>0.46875</v>
      </c>
      <c r="AO259">
        <v>0</v>
      </c>
      <c r="AP259">
        <v>21</v>
      </c>
      <c r="AQ259">
        <v>10</v>
      </c>
      <c r="AR259">
        <v>16</v>
      </c>
      <c r="AS259">
        <v>0</v>
      </c>
      <c r="AT259">
        <v>0</v>
      </c>
      <c r="AU259" s="1"/>
      <c r="AV259">
        <v>0</v>
      </c>
      <c r="AX259">
        <v>0</v>
      </c>
      <c r="AZ259">
        <v>1</v>
      </c>
      <c r="BA259">
        <v>1</v>
      </c>
      <c r="BB259">
        <v>2</v>
      </c>
      <c r="BC259">
        <v>21</v>
      </c>
      <c r="BD259">
        <v>10</v>
      </c>
      <c r="BE259">
        <v>16</v>
      </c>
      <c r="BF259">
        <v>0</v>
      </c>
      <c r="BG259" s="2">
        <v>0.54166666666666663</v>
      </c>
      <c r="BH259">
        <v>0</v>
      </c>
      <c r="BI259">
        <v>23</v>
      </c>
      <c r="BJ259">
        <v>10</v>
      </c>
      <c r="BK259">
        <v>16</v>
      </c>
      <c r="BL259">
        <v>0</v>
      </c>
      <c r="BM259" s="1">
        <v>0.63888888888888884</v>
      </c>
      <c r="BN259">
        <v>0</v>
      </c>
      <c r="BP259" s="3"/>
      <c r="BQ259">
        <v>0</v>
      </c>
      <c r="BR259" s="3"/>
      <c r="BS259">
        <v>0</v>
      </c>
      <c r="BT259">
        <v>1</v>
      </c>
      <c r="BU259">
        <v>0</v>
      </c>
      <c r="DZ259">
        <v>1</v>
      </c>
      <c r="EA259">
        <v>21</v>
      </c>
      <c r="EB259">
        <v>10</v>
      </c>
      <c r="EC259">
        <v>16</v>
      </c>
      <c r="ED259">
        <v>0</v>
      </c>
      <c r="EE259">
        <v>47.5</v>
      </c>
      <c r="EF259">
        <v>2</v>
      </c>
      <c r="EG259">
        <v>2.85</v>
      </c>
      <c r="EH259">
        <v>1</v>
      </c>
      <c r="EM259">
        <v>0</v>
      </c>
      <c r="ES259">
        <v>0</v>
      </c>
      <c r="ET259">
        <v>0</v>
      </c>
      <c r="EV259" t="s">
        <v>189</v>
      </c>
      <c r="EW259">
        <v>11</v>
      </c>
      <c r="EX259">
        <v>11</v>
      </c>
      <c r="EY259">
        <v>16</v>
      </c>
      <c r="EZ259" s="1">
        <v>0.36875000000000002</v>
      </c>
      <c r="FA259" t="str">
        <f>VLOOKUP(Table_Neonatal5[[#This Row],[Gender]],Table_Gender2[],2,FALSE)</f>
        <v>masculin</v>
      </c>
      <c r="FB259" t="e">
        <f>VLOOKUP(Table_Neonatal5[[#This Row],[PretermBy]],Table_PretermBy7[],2,FALSE)</f>
        <v>#N/A</v>
      </c>
      <c r="FC259" t="str">
        <f>VLOOKUP(Table_Neonatal5[[#This Row],[Diagnosis1]],Table_diagnosis[],2,FALSE)</f>
        <v>Prematurite</v>
      </c>
      <c r="FD259" t="str">
        <f>VLOOKUP(Table_Neonatal5[[#This Row],[Diagnosis2]],Table_diagnosis[],2,FALSE)</f>
        <v>Detresse respiratoire</v>
      </c>
      <c r="FE259" s="4" t="str">
        <f>VLOOKUP(Table_Neonatal5[[#This Row],[DischargeLoc]],Table_DischargeLoc1[],2,FALSE)</f>
        <v>decede</v>
      </c>
      <c r="FF259" s="4" t="str">
        <f>VLOOKUP(Table_Neonatal5[[#This Row],[AdmissionTempLow]],Table_YesNo8[],2,FALSE)</f>
        <v>Non</v>
      </c>
      <c r="FG259" s="4" t="str">
        <f>VLOOKUP(Table_Neonatal5[[#This Row],[BirthWeightLow]],Table_YesNo8[],2,FALSE)</f>
        <v>Non</v>
      </c>
      <c r="FH259" s="4" t="str">
        <f>VLOOKUP(Table_Neonatal5[[#This Row],[GestationalAgeLow]],Table_YesNo8[],2,FALSE)</f>
        <v>Non</v>
      </c>
      <c r="FI259" s="4" t="str">
        <f>VLOOKUP(Table_Neonatal5[[#This Row],[MethRx]],Table_YesNo8[],2,FALSE)</f>
        <v>Oui</v>
      </c>
      <c r="FJ259" s="4" t="str">
        <f>VLOOKUP(Table_Neonatal5[[#This Row],[OxygenTherapy]],Table_YesNo8[],2,FALSE)</f>
        <v>Oui</v>
      </c>
      <c r="FK259" s="4" t="str">
        <f>VLOOKUP(Table_Neonatal5[[#This Row],[OxygenMethod]],Table_OxygenMethod6[],2,FALSE)</f>
        <v>CPAP</v>
      </c>
      <c r="FL259" s="4" t="str">
        <f>VLOOKUP(Table_Neonatal5[[#This Row],[BloodSugarLow]],Table_YesNo8[],2,FALSE)</f>
        <v>Non</v>
      </c>
      <c r="FM259" s="4" t="str">
        <f>VLOOKUP(Table_Neonatal5[[#This Row],[AdmittedFirst48]],Table_YesNo8[],2,FALSE)</f>
        <v>Oui</v>
      </c>
      <c r="FN259" s="4" t="str">
        <f>VLOOKUP(Table_Neonatal5[[#This Row],[Remained2weeks]],Table_YesNo8[],2,FALSE)</f>
        <v>Non</v>
      </c>
      <c r="FO259" s="4" t="str">
        <f>VLOOKUP(Table_Neonatal5[[#This Row],[Antibiotics]],Table_YesNo8[],2,FALSE)</f>
        <v>Oui</v>
      </c>
      <c r="FP259" s="4" t="str">
        <f>VLOOKUP(Table_Neonatal5[[#This Row],[BilirubinMeas]],Table_YesNo8[],2,FALSE)</f>
        <v>Non</v>
      </c>
      <c r="FQ259" s="4" t="str">
        <f>VLOOKUP(Table_Neonatal5[[#This Row],[Phototherapy]],Table_YesNo8[],2,FALSE)</f>
        <v>Non</v>
      </c>
      <c r="FR259" s="3">
        <f>DATE(2000+Table_Neonatal5[[#This Row],[AdmitYear]],Table_Neonatal5[[#This Row],[AdmitMonth]],Table_Neonatal5[[#This Row],[AdmitDay]])</f>
        <v>42664</v>
      </c>
    </row>
    <row r="260" spans="1:174" x14ac:dyDescent="0.25">
      <c r="A260" t="s">
        <v>519</v>
      </c>
      <c r="B260" s="1">
        <v>0.58819444444444446</v>
      </c>
      <c r="C260" t="s">
        <v>185</v>
      </c>
      <c r="D260">
        <v>30</v>
      </c>
      <c r="E260">
        <v>11</v>
      </c>
      <c r="F260">
        <v>16</v>
      </c>
      <c r="G260">
        <v>0</v>
      </c>
      <c r="H260">
        <v>30</v>
      </c>
      <c r="I260">
        <v>11</v>
      </c>
      <c r="J260">
        <v>16</v>
      </c>
      <c r="K260">
        <v>0</v>
      </c>
      <c r="L260">
        <v>1</v>
      </c>
      <c r="M260">
        <v>0</v>
      </c>
      <c r="N260">
        <v>2700</v>
      </c>
      <c r="O260">
        <v>0</v>
      </c>
      <c r="P260">
        <v>0</v>
      </c>
      <c r="R260">
        <v>0</v>
      </c>
      <c r="S260">
        <v>1</v>
      </c>
      <c r="T260" s="2">
        <v>0.16666666666666666</v>
      </c>
      <c r="U260">
        <v>0</v>
      </c>
      <c r="V260">
        <v>0</v>
      </c>
      <c r="W260">
        <v>0</v>
      </c>
      <c r="X260">
        <v>4</v>
      </c>
      <c r="Y260">
        <v>0</v>
      </c>
      <c r="AA260">
        <v>3</v>
      </c>
      <c r="AB260">
        <v>0</v>
      </c>
      <c r="AD260">
        <v>22</v>
      </c>
      <c r="AE260">
        <v>12</v>
      </c>
      <c r="AF260">
        <v>16</v>
      </c>
      <c r="AG260">
        <v>0</v>
      </c>
      <c r="AH260">
        <v>18</v>
      </c>
      <c r="AI260">
        <v>0</v>
      </c>
      <c r="AJ260">
        <v>1</v>
      </c>
      <c r="AK260">
        <v>2600</v>
      </c>
      <c r="AL260">
        <v>0</v>
      </c>
      <c r="AM260">
        <v>18</v>
      </c>
      <c r="AN260" s="2">
        <v>0.16666666666666666</v>
      </c>
      <c r="AO260">
        <v>0</v>
      </c>
      <c r="AP260">
        <v>30</v>
      </c>
      <c r="AQ260">
        <v>11</v>
      </c>
      <c r="AR260">
        <v>16</v>
      </c>
      <c r="AS260">
        <v>0</v>
      </c>
      <c r="AT260">
        <v>0</v>
      </c>
      <c r="AU260" s="1"/>
      <c r="AV260">
        <v>0</v>
      </c>
      <c r="AX260">
        <v>0</v>
      </c>
      <c r="AZ260">
        <v>0</v>
      </c>
      <c r="BA260">
        <v>1</v>
      </c>
      <c r="BC260">
        <v>30</v>
      </c>
      <c r="BD260">
        <v>11</v>
      </c>
      <c r="BE260">
        <v>16</v>
      </c>
      <c r="BF260">
        <v>0</v>
      </c>
      <c r="BG260" s="2">
        <v>0.16666666666666666</v>
      </c>
      <c r="BH260">
        <v>0</v>
      </c>
      <c r="BI260">
        <v>13</v>
      </c>
      <c r="BJ260">
        <v>12</v>
      </c>
      <c r="BK260">
        <v>16</v>
      </c>
      <c r="BL260">
        <v>0</v>
      </c>
      <c r="BM260" s="1">
        <v>0.375</v>
      </c>
      <c r="BN260">
        <v>0</v>
      </c>
      <c r="BO260">
        <v>0</v>
      </c>
      <c r="BP260" s="3"/>
      <c r="BQ260">
        <v>0</v>
      </c>
      <c r="BR260" s="3"/>
      <c r="BS260">
        <v>0</v>
      </c>
      <c r="BT260">
        <v>1</v>
      </c>
      <c r="BU260">
        <v>1</v>
      </c>
      <c r="BV260">
        <v>30</v>
      </c>
      <c r="BW260">
        <v>11</v>
      </c>
      <c r="BX260">
        <v>16</v>
      </c>
      <c r="BY260">
        <v>2500</v>
      </c>
      <c r="BZ260">
        <v>1</v>
      </c>
      <c r="CA260">
        <v>12</v>
      </c>
      <c r="CB260">
        <v>16</v>
      </c>
      <c r="CC260">
        <v>2550</v>
      </c>
      <c r="CD260">
        <v>2</v>
      </c>
      <c r="CE260">
        <v>12</v>
      </c>
      <c r="CF260">
        <v>16</v>
      </c>
      <c r="CG260">
        <v>2600</v>
      </c>
      <c r="CH260">
        <v>3</v>
      </c>
      <c r="CI260">
        <v>12</v>
      </c>
      <c r="CJ260">
        <v>16</v>
      </c>
      <c r="CK260">
        <v>2500</v>
      </c>
      <c r="CL260">
        <v>4</v>
      </c>
      <c r="CM260">
        <v>12</v>
      </c>
      <c r="CN260">
        <v>16</v>
      </c>
      <c r="CO260">
        <v>2550</v>
      </c>
      <c r="CP260">
        <v>5</v>
      </c>
      <c r="CQ260">
        <v>12</v>
      </c>
      <c r="CR260">
        <v>16</v>
      </c>
      <c r="CS260">
        <v>2550</v>
      </c>
      <c r="CT260">
        <v>6</v>
      </c>
      <c r="CU260">
        <v>12</v>
      </c>
      <c r="CW260">
        <v>2550</v>
      </c>
      <c r="CX260">
        <v>7</v>
      </c>
      <c r="CY260">
        <v>12</v>
      </c>
      <c r="CZ260">
        <v>16</v>
      </c>
      <c r="DA260">
        <v>2600</v>
      </c>
      <c r="DB260">
        <v>8</v>
      </c>
      <c r="DC260">
        <v>12</v>
      </c>
      <c r="DD260">
        <v>16</v>
      </c>
      <c r="DE260">
        <v>2700</v>
      </c>
      <c r="DF260">
        <v>9</v>
      </c>
      <c r="DG260">
        <v>12</v>
      </c>
      <c r="DH260">
        <v>16</v>
      </c>
      <c r="DI260">
        <v>2700</v>
      </c>
      <c r="DJ260">
        <v>10</v>
      </c>
      <c r="DK260">
        <v>12</v>
      </c>
      <c r="DL260">
        <v>16</v>
      </c>
      <c r="DM260">
        <v>2700</v>
      </c>
      <c r="DN260">
        <v>11</v>
      </c>
      <c r="DO260">
        <v>12</v>
      </c>
      <c r="DP260">
        <v>16</v>
      </c>
      <c r="DQ260">
        <v>2700</v>
      </c>
      <c r="DZ260">
        <v>1</v>
      </c>
      <c r="EA260">
        <v>30</v>
      </c>
      <c r="EB260">
        <v>11</v>
      </c>
      <c r="EC260">
        <v>16</v>
      </c>
      <c r="ED260">
        <v>0</v>
      </c>
      <c r="EE260">
        <v>125</v>
      </c>
      <c r="EF260">
        <v>2</v>
      </c>
      <c r="EG260">
        <v>12.5</v>
      </c>
      <c r="EH260">
        <v>1</v>
      </c>
      <c r="EM260">
        <v>0</v>
      </c>
      <c r="ES260">
        <v>0</v>
      </c>
      <c r="ET260">
        <v>0</v>
      </c>
      <c r="EV260" t="s">
        <v>189</v>
      </c>
      <c r="EW260">
        <v>11</v>
      </c>
      <c r="EX260">
        <v>1</v>
      </c>
      <c r="EY260">
        <v>17</v>
      </c>
      <c r="EZ260" s="1">
        <v>0.59236111111111112</v>
      </c>
      <c r="FA260" t="str">
        <f>VLOOKUP(Table_Neonatal5[[#This Row],[Gender]],Table_Gender2[],2,FALSE)</f>
        <v>feminin</v>
      </c>
      <c r="FB260" t="str">
        <f>VLOOKUP(Table_Neonatal5[[#This Row],[PretermBy]],Table_PretermBy7[],2,FALSE)</f>
        <v>DDR</v>
      </c>
      <c r="FC260" t="str">
        <f>VLOOKUP(Table_Neonatal5[[#This Row],[Diagnosis1]],Table_diagnosis[],2,FALSE)</f>
        <v>Detresse respiratoire</v>
      </c>
      <c r="FD260" t="str">
        <f>VLOOKUP(Table_Neonatal5[[#This Row],[Diagnosis2]],Table_diagnosis[],2,FALSE)</f>
        <v>Infection neonatale / septicimie neonatale</v>
      </c>
      <c r="FE260" s="4" t="str">
        <f>VLOOKUP(Table_Neonatal5[[#This Row],[DischargeLoc]],Table_DischargeLoc1[],2,FALSE)</f>
        <v>Sortie/maternite</v>
      </c>
      <c r="FF260" s="4" t="str">
        <f>VLOOKUP(Table_Neonatal5[[#This Row],[AdmissionTempLow]],Table_YesNo8[],2,FALSE)</f>
        <v>Non</v>
      </c>
      <c r="FG260" s="4" t="str">
        <f>VLOOKUP(Table_Neonatal5[[#This Row],[BirthWeightLow]],Table_YesNo8[],2,FALSE)</f>
        <v>Non</v>
      </c>
      <c r="FH260" s="4" t="str">
        <f>VLOOKUP(Table_Neonatal5[[#This Row],[GestationalAgeLow]],Table_YesNo8[],2,FALSE)</f>
        <v>Non</v>
      </c>
      <c r="FI260" s="4" t="str">
        <f>VLOOKUP(Table_Neonatal5[[#This Row],[MethRx]],Table_YesNo8[],2,FALSE)</f>
        <v>Non</v>
      </c>
      <c r="FJ260" s="4" t="str">
        <f>VLOOKUP(Table_Neonatal5[[#This Row],[OxygenTherapy]],Table_YesNo8[],2,FALSE)</f>
        <v>Oui</v>
      </c>
      <c r="FK260" s="4" t="e">
        <f>VLOOKUP(Table_Neonatal5[[#This Row],[OxygenMethod]],Table_OxygenMethod6[],2,FALSE)</f>
        <v>#N/A</v>
      </c>
      <c r="FL260" s="4" t="str">
        <f>VLOOKUP(Table_Neonatal5[[#This Row],[BloodSugarLow]],Table_YesNo8[],2,FALSE)</f>
        <v>Non</v>
      </c>
      <c r="FM260" s="4" t="str">
        <f>VLOOKUP(Table_Neonatal5[[#This Row],[AdmittedFirst48]],Table_YesNo8[],2,FALSE)</f>
        <v>Oui</v>
      </c>
      <c r="FN260" s="4" t="str">
        <f>VLOOKUP(Table_Neonatal5[[#This Row],[Remained2weeks]],Table_YesNo8[],2,FALSE)</f>
        <v>Oui</v>
      </c>
      <c r="FO260" s="4" t="str">
        <f>VLOOKUP(Table_Neonatal5[[#This Row],[Antibiotics]],Table_YesNo8[],2,FALSE)</f>
        <v>Oui</v>
      </c>
      <c r="FP260" s="4" t="str">
        <f>VLOOKUP(Table_Neonatal5[[#This Row],[BilirubinMeas]],Table_YesNo8[],2,FALSE)</f>
        <v>Non</v>
      </c>
      <c r="FQ260" s="4" t="str">
        <f>VLOOKUP(Table_Neonatal5[[#This Row],[Phototherapy]],Table_YesNo8[],2,FALSE)</f>
        <v>Non</v>
      </c>
      <c r="FR260" s="3">
        <f>DATE(2000+Table_Neonatal5[[#This Row],[AdmitYear]],Table_Neonatal5[[#This Row],[AdmitMonth]],Table_Neonatal5[[#This Row],[AdmitDay]])</f>
        <v>42704</v>
      </c>
    </row>
    <row r="261" spans="1:174" x14ac:dyDescent="0.25">
      <c r="A261" t="s">
        <v>520</v>
      </c>
      <c r="B261" s="1">
        <v>0.38541666666666669</v>
      </c>
      <c r="C261" t="s">
        <v>185</v>
      </c>
      <c r="D261">
        <v>1</v>
      </c>
      <c r="E261">
        <v>1</v>
      </c>
      <c r="F261">
        <v>17</v>
      </c>
      <c r="G261">
        <v>0</v>
      </c>
      <c r="H261">
        <v>1</v>
      </c>
      <c r="I261">
        <v>1</v>
      </c>
      <c r="J261">
        <v>17</v>
      </c>
      <c r="K261">
        <v>0</v>
      </c>
      <c r="L261">
        <v>0</v>
      </c>
      <c r="M261">
        <v>0</v>
      </c>
      <c r="N261">
        <v>4000</v>
      </c>
      <c r="O261">
        <v>0</v>
      </c>
      <c r="P261">
        <v>0</v>
      </c>
      <c r="R261">
        <v>0</v>
      </c>
      <c r="T261" s="2">
        <v>0.78263888888888888</v>
      </c>
      <c r="U261">
        <v>0</v>
      </c>
      <c r="V261">
        <v>0</v>
      </c>
      <c r="W261">
        <v>0</v>
      </c>
      <c r="Y261">
        <v>0</v>
      </c>
      <c r="AA261">
        <v>3</v>
      </c>
      <c r="AB261">
        <v>0</v>
      </c>
      <c r="AD261">
        <v>9</v>
      </c>
      <c r="AE261">
        <v>1</v>
      </c>
      <c r="AF261">
        <v>17</v>
      </c>
      <c r="AG261">
        <v>0</v>
      </c>
      <c r="AH261">
        <v>8</v>
      </c>
      <c r="AI261">
        <v>0</v>
      </c>
      <c r="AJ261">
        <v>1</v>
      </c>
      <c r="AK261">
        <v>4200</v>
      </c>
      <c r="AL261">
        <v>0</v>
      </c>
      <c r="AM261">
        <v>11</v>
      </c>
      <c r="AN261" s="2">
        <v>0</v>
      </c>
      <c r="AO261">
        <v>0</v>
      </c>
      <c r="AP261">
        <v>1</v>
      </c>
      <c r="AQ261">
        <v>1</v>
      </c>
      <c r="AR261">
        <v>17</v>
      </c>
      <c r="AS261">
        <v>0</v>
      </c>
      <c r="AT261">
        <v>0</v>
      </c>
      <c r="AU261" s="1"/>
      <c r="AV261">
        <v>0</v>
      </c>
      <c r="AX261">
        <v>0</v>
      </c>
      <c r="AZ261">
        <v>0</v>
      </c>
      <c r="BA261">
        <v>0</v>
      </c>
      <c r="BF261">
        <v>0</v>
      </c>
      <c r="BG261" s="2"/>
      <c r="BH261">
        <v>0</v>
      </c>
      <c r="BL261">
        <v>0</v>
      </c>
      <c r="BM261" s="1"/>
      <c r="BN261">
        <v>0</v>
      </c>
      <c r="BO261">
        <v>0</v>
      </c>
      <c r="BP261" s="3"/>
      <c r="BQ261">
        <v>0</v>
      </c>
      <c r="BR261" s="3"/>
      <c r="BS261">
        <v>0</v>
      </c>
      <c r="BT261">
        <v>1</v>
      </c>
      <c r="BU261">
        <v>0</v>
      </c>
      <c r="DZ261">
        <v>1</v>
      </c>
      <c r="EA261">
        <v>1</v>
      </c>
      <c r="EB261">
        <v>1</v>
      </c>
      <c r="EC261">
        <v>17</v>
      </c>
      <c r="ED261">
        <v>0</v>
      </c>
      <c r="EE261">
        <v>200</v>
      </c>
      <c r="EF261">
        <v>2</v>
      </c>
      <c r="EG261">
        <v>20</v>
      </c>
      <c r="EH261">
        <v>1</v>
      </c>
      <c r="EM261">
        <v>0</v>
      </c>
      <c r="ES261">
        <v>0</v>
      </c>
      <c r="ET261">
        <v>0</v>
      </c>
      <c r="EV261" t="s">
        <v>189</v>
      </c>
      <c r="EW261">
        <v>2</v>
      </c>
      <c r="EX261">
        <v>2</v>
      </c>
      <c r="EY261">
        <v>17</v>
      </c>
      <c r="EZ261" s="1">
        <v>0.38958333333333334</v>
      </c>
      <c r="FA261" t="str">
        <f>VLOOKUP(Table_Neonatal5[[#This Row],[Gender]],Table_Gender2[],2,FALSE)</f>
        <v>masculin</v>
      </c>
      <c r="FB261" t="e">
        <f>VLOOKUP(Table_Neonatal5[[#This Row],[PretermBy]],Table_PretermBy7[],2,FALSE)</f>
        <v>#N/A</v>
      </c>
      <c r="FC261" t="e">
        <f>VLOOKUP(Table_Neonatal5[[#This Row],[Diagnosis1]],Table_diagnosis[],2,FALSE)</f>
        <v>#N/A</v>
      </c>
      <c r="FD261" t="str">
        <f>VLOOKUP(Table_Neonatal5[[#This Row],[Diagnosis2]],Table_diagnosis[],2,FALSE)</f>
        <v>Infection neonatale / septicimie neonatale</v>
      </c>
      <c r="FE261" s="4" t="str">
        <f>VLOOKUP(Table_Neonatal5[[#This Row],[DischargeLoc]],Table_DischargeLoc1[],2,FALSE)</f>
        <v>Sortie/maternite</v>
      </c>
      <c r="FF261" s="4" t="str">
        <f>VLOOKUP(Table_Neonatal5[[#This Row],[AdmissionTempLow]],Table_YesNo8[],2,FALSE)</f>
        <v>Non</v>
      </c>
      <c r="FG261" s="4" t="str">
        <f>VLOOKUP(Table_Neonatal5[[#This Row],[BirthWeightLow]],Table_YesNo8[],2,FALSE)</f>
        <v>Non</v>
      </c>
      <c r="FH261" s="4" t="str">
        <f>VLOOKUP(Table_Neonatal5[[#This Row],[GestationalAgeLow]],Table_YesNo8[],2,FALSE)</f>
        <v>Non</v>
      </c>
      <c r="FI261" s="4" t="str">
        <f>VLOOKUP(Table_Neonatal5[[#This Row],[MethRx]],Table_YesNo8[],2,FALSE)</f>
        <v>Non</v>
      </c>
      <c r="FJ261" s="4" t="str">
        <f>VLOOKUP(Table_Neonatal5[[#This Row],[OxygenTherapy]],Table_YesNo8[],2,FALSE)</f>
        <v>Non</v>
      </c>
      <c r="FK261" s="4" t="e">
        <f>VLOOKUP(Table_Neonatal5[[#This Row],[OxygenMethod]],Table_OxygenMethod6[],2,FALSE)</f>
        <v>#N/A</v>
      </c>
      <c r="FL261" s="4" t="str">
        <f>VLOOKUP(Table_Neonatal5[[#This Row],[BloodSugarLow]],Table_YesNo8[],2,FALSE)</f>
        <v>Non</v>
      </c>
      <c r="FM261" s="4" t="str">
        <f>VLOOKUP(Table_Neonatal5[[#This Row],[AdmittedFirst48]],Table_YesNo8[],2,FALSE)</f>
        <v>Oui</v>
      </c>
      <c r="FN261" s="4" t="str">
        <f>VLOOKUP(Table_Neonatal5[[#This Row],[Remained2weeks]],Table_YesNo8[],2,FALSE)</f>
        <v>Non</v>
      </c>
      <c r="FO261" s="4" t="str">
        <f>VLOOKUP(Table_Neonatal5[[#This Row],[Antibiotics]],Table_YesNo8[],2,FALSE)</f>
        <v>Oui</v>
      </c>
      <c r="FP261" s="4" t="str">
        <f>VLOOKUP(Table_Neonatal5[[#This Row],[BilirubinMeas]],Table_YesNo8[],2,FALSE)</f>
        <v>Non</v>
      </c>
      <c r="FQ261" s="4" t="str">
        <f>VLOOKUP(Table_Neonatal5[[#This Row],[Phototherapy]],Table_YesNo8[],2,FALSE)</f>
        <v>Non</v>
      </c>
      <c r="FR261" s="3">
        <f>DATE(2000+Table_Neonatal5[[#This Row],[AdmitYear]],Table_Neonatal5[[#This Row],[AdmitMonth]],Table_Neonatal5[[#This Row],[AdmitDay]])</f>
        <v>42736</v>
      </c>
    </row>
    <row r="262" spans="1:174" x14ac:dyDescent="0.25">
      <c r="A262" t="s">
        <v>521</v>
      </c>
      <c r="B262" s="1">
        <v>0.44722222222222224</v>
      </c>
      <c r="C262" t="s">
        <v>185</v>
      </c>
      <c r="D262">
        <v>3</v>
      </c>
      <c r="E262">
        <v>3</v>
      </c>
      <c r="F262">
        <v>17</v>
      </c>
      <c r="G262">
        <v>0</v>
      </c>
      <c r="H262">
        <v>3</v>
      </c>
      <c r="I262">
        <v>3</v>
      </c>
      <c r="J262">
        <v>17</v>
      </c>
      <c r="K262">
        <v>0</v>
      </c>
      <c r="L262">
        <v>0</v>
      </c>
      <c r="M262">
        <v>0</v>
      </c>
      <c r="N262">
        <v>1500</v>
      </c>
      <c r="O262">
        <v>0</v>
      </c>
      <c r="P262">
        <v>1</v>
      </c>
      <c r="Q262">
        <v>33</v>
      </c>
      <c r="R262">
        <v>0</v>
      </c>
      <c r="T262" s="2">
        <v>0.20833333333333334</v>
      </c>
      <c r="U262">
        <v>0</v>
      </c>
      <c r="V262">
        <v>0</v>
      </c>
      <c r="W262">
        <v>0</v>
      </c>
      <c r="X262">
        <v>2</v>
      </c>
      <c r="Y262">
        <v>0</v>
      </c>
      <c r="AA262">
        <v>3</v>
      </c>
      <c r="AB262">
        <v>0</v>
      </c>
      <c r="AD262">
        <v>28</v>
      </c>
      <c r="AE262">
        <v>3</v>
      </c>
      <c r="AF262">
        <v>17</v>
      </c>
      <c r="AG262">
        <v>0</v>
      </c>
      <c r="AH262">
        <v>24</v>
      </c>
      <c r="AI262">
        <v>0</v>
      </c>
      <c r="AJ262">
        <v>1</v>
      </c>
      <c r="AK262">
        <v>1900</v>
      </c>
      <c r="AL262">
        <v>0</v>
      </c>
      <c r="AM262">
        <v>17</v>
      </c>
      <c r="AN262" s="2">
        <v>0.20833333333333334</v>
      </c>
      <c r="AO262">
        <v>0</v>
      </c>
      <c r="AP262">
        <v>3</v>
      </c>
      <c r="AQ262">
        <v>3</v>
      </c>
      <c r="AR262">
        <v>17</v>
      </c>
      <c r="AS262">
        <v>0</v>
      </c>
      <c r="AT262">
        <v>0</v>
      </c>
      <c r="AU262" s="1"/>
      <c r="AV262">
        <v>0</v>
      </c>
      <c r="AX262">
        <v>0</v>
      </c>
      <c r="AZ262">
        <v>0</v>
      </c>
      <c r="BA262">
        <v>0</v>
      </c>
      <c r="BF262">
        <v>0</v>
      </c>
      <c r="BG262" s="2"/>
      <c r="BH262">
        <v>0</v>
      </c>
      <c r="BL262">
        <v>0</v>
      </c>
      <c r="BM262" s="1"/>
      <c r="BN262">
        <v>0</v>
      </c>
      <c r="BO262">
        <v>0</v>
      </c>
      <c r="BP262" s="3"/>
      <c r="BQ262">
        <v>0</v>
      </c>
      <c r="BR262" s="3"/>
      <c r="BS262">
        <v>0</v>
      </c>
      <c r="BT262">
        <v>1</v>
      </c>
      <c r="BU262">
        <v>1</v>
      </c>
      <c r="BV262">
        <v>3</v>
      </c>
      <c r="BW262">
        <v>3</v>
      </c>
      <c r="BX262">
        <v>17</v>
      </c>
      <c r="BY262">
        <v>1500</v>
      </c>
      <c r="BZ262">
        <v>4</v>
      </c>
      <c r="CA262">
        <v>3</v>
      </c>
      <c r="CB262">
        <v>17</v>
      </c>
      <c r="CC262">
        <v>1500</v>
      </c>
      <c r="CD262">
        <v>5</v>
      </c>
      <c r="CE262">
        <v>3</v>
      </c>
      <c r="CF262">
        <v>17</v>
      </c>
      <c r="CG262">
        <v>1500</v>
      </c>
      <c r="CH262">
        <v>6</v>
      </c>
      <c r="CI262">
        <v>3</v>
      </c>
      <c r="CJ262">
        <v>17</v>
      </c>
      <c r="CK262">
        <v>1550</v>
      </c>
      <c r="CL262">
        <v>7</v>
      </c>
      <c r="CM262">
        <v>3</v>
      </c>
      <c r="CN262">
        <v>17</v>
      </c>
      <c r="CO262">
        <v>1500</v>
      </c>
      <c r="CP262">
        <v>8</v>
      </c>
      <c r="CQ262">
        <v>3</v>
      </c>
      <c r="CR262">
        <v>17</v>
      </c>
      <c r="CS262">
        <v>1550</v>
      </c>
      <c r="CT262">
        <v>9</v>
      </c>
      <c r="CU262">
        <v>3</v>
      </c>
      <c r="CW262">
        <v>1600</v>
      </c>
      <c r="CX262">
        <v>10</v>
      </c>
      <c r="CY262">
        <v>3</v>
      </c>
      <c r="CZ262">
        <v>17</v>
      </c>
      <c r="DA262">
        <v>1500</v>
      </c>
      <c r="DB262">
        <v>11</v>
      </c>
      <c r="DC262">
        <v>3</v>
      </c>
      <c r="DD262">
        <v>17</v>
      </c>
      <c r="DE262">
        <v>1500</v>
      </c>
      <c r="DF262">
        <v>12</v>
      </c>
      <c r="DG262">
        <v>3</v>
      </c>
      <c r="DH262">
        <v>17</v>
      </c>
      <c r="DI262">
        <v>1500</v>
      </c>
      <c r="DJ262">
        <v>13</v>
      </c>
      <c r="DK262">
        <v>3</v>
      </c>
      <c r="DL262">
        <v>17</v>
      </c>
      <c r="DM262">
        <v>1500</v>
      </c>
      <c r="DN262">
        <v>14</v>
      </c>
      <c r="DO262">
        <v>3</v>
      </c>
      <c r="DP262">
        <v>17</v>
      </c>
      <c r="DQ262">
        <v>1550</v>
      </c>
      <c r="DZ262">
        <v>1</v>
      </c>
      <c r="EA262">
        <v>3</v>
      </c>
      <c r="EB262">
        <v>3</v>
      </c>
      <c r="EC262">
        <v>17</v>
      </c>
      <c r="ED262">
        <v>0</v>
      </c>
      <c r="EE262">
        <v>75</v>
      </c>
      <c r="EF262">
        <v>2</v>
      </c>
      <c r="EG262">
        <v>4</v>
      </c>
      <c r="EH262">
        <v>1</v>
      </c>
      <c r="EM262">
        <v>0</v>
      </c>
      <c r="ES262">
        <v>0</v>
      </c>
      <c r="ET262">
        <v>0</v>
      </c>
      <c r="EV262" t="s">
        <v>189</v>
      </c>
      <c r="EW262">
        <v>4</v>
      </c>
      <c r="EX262">
        <v>4</v>
      </c>
      <c r="EY262">
        <v>17</v>
      </c>
      <c r="EZ262" s="1">
        <v>0.41666666666666669</v>
      </c>
      <c r="FA262" t="str">
        <f>VLOOKUP(Table_Neonatal5[[#This Row],[Gender]],Table_Gender2[],2,FALSE)</f>
        <v>masculin</v>
      </c>
      <c r="FB262" t="e">
        <f>VLOOKUP(Table_Neonatal5[[#This Row],[PretermBy]],Table_PretermBy7[],2,FALSE)</f>
        <v>#N/A</v>
      </c>
      <c r="FC262" t="str">
        <f>VLOOKUP(Table_Neonatal5[[#This Row],[Diagnosis1]],Table_diagnosis[],2,FALSE)</f>
        <v>Bas poids de naissance</v>
      </c>
      <c r="FD262" t="str">
        <f>VLOOKUP(Table_Neonatal5[[#This Row],[Diagnosis2]],Table_diagnosis[],2,FALSE)</f>
        <v>Infection neonatale / septicimie neonatale</v>
      </c>
      <c r="FE262" s="4" t="str">
        <f>VLOOKUP(Table_Neonatal5[[#This Row],[DischargeLoc]],Table_DischargeLoc1[],2,FALSE)</f>
        <v>Sortie/maternite</v>
      </c>
      <c r="FF262" s="4" t="str">
        <f>VLOOKUP(Table_Neonatal5[[#This Row],[AdmissionTempLow]],Table_YesNo8[],2,FALSE)</f>
        <v>Non</v>
      </c>
      <c r="FG262" s="4" t="str">
        <f>VLOOKUP(Table_Neonatal5[[#This Row],[BirthWeightLow]],Table_YesNo8[],2,FALSE)</f>
        <v>Non</v>
      </c>
      <c r="FH262" s="4" t="str">
        <f>VLOOKUP(Table_Neonatal5[[#This Row],[GestationalAgeLow]],Table_YesNo8[],2,FALSE)</f>
        <v>Non</v>
      </c>
      <c r="FI262" s="4" t="str">
        <f>VLOOKUP(Table_Neonatal5[[#This Row],[MethRx]],Table_YesNo8[],2,FALSE)</f>
        <v>Non</v>
      </c>
      <c r="FJ262" s="4" t="str">
        <f>VLOOKUP(Table_Neonatal5[[#This Row],[OxygenTherapy]],Table_YesNo8[],2,FALSE)</f>
        <v>Non</v>
      </c>
      <c r="FK262" s="4" t="e">
        <f>VLOOKUP(Table_Neonatal5[[#This Row],[OxygenMethod]],Table_OxygenMethod6[],2,FALSE)</f>
        <v>#N/A</v>
      </c>
      <c r="FL262" s="4" t="str">
        <f>VLOOKUP(Table_Neonatal5[[#This Row],[BloodSugarLow]],Table_YesNo8[],2,FALSE)</f>
        <v>Non</v>
      </c>
      <c r="FM262" s="4" t="str">
        <f>VLOOKUP(Table_Neonatal5[[#This Row],[AdmittedFirst48]],Table_YesNo8[],2,FALSE)</f>
        <v>Oui</v>
      </c>
      <c r="FN262" s="4" t="str">
        <f>VLOOKUP(Table_Neonatal5[[#This Row],[Remained2weeks]],Table_YesNo8[],2,FALSE)</f>
        <v>Oui</v>
      </c>
      <c r="FO262" s="4" t="str">
        <f>VLOOKUP(Table_Neonatal5[[#This Row],[Antibiotics]],Table_YesNo8[],2,FALSE)</f>
        <v>Oui</v>
      </c>
      <c r="FP262" s="4" t="str">
        <f>VLOOKUP(Table_Neonatal5[[#This Row],[BilirubinMeas]],Table_YesNo8[],2,FALSE)</f>
        <v>Non</v>
      </c>
      <c r="FQ262" s="4" t="str">
        <f>VLOOKUP(Table_Neonatal5[[#This Row],[Phototherapy]],Table_YesNo8[],2,FALSE)</f>
        <v>Non</v>
      </c>
      <c r="FR262" s="3">
        <f>DATE(2000+Table_Neonatal5[[#This Row],[AdmitYear]],Table_Neonatal5[[#This Row],[AdmitMonth]],Table_Neonatal5[[#This Row],[AdmitDay]])</f>
        <v>42797</v>
      </c>
    </row>
    <row r="263" spans="1:174" x14ac:dyDescent="0.25">
      <c r="A263" t="s">
        <v>522</v>
      </c>
      <c r="B263" s="1">
        <v>0.59305555555555556</v>
      </c>
      <c r="C263" t="s">
        <v>185</v>
      </c>
      <c r="D263">
        <v>22</v>
      </c>
      <c r="E263">
        <v>11</v>
      </c>
      <c r="F263">
        <v>16</v>
      </c>
      <c r="G263">
        <v>0</v>
      </c>
      <c r="H263">
        <v>22</v>
      </c>
      <c r="I263">
        <v>11</v>
      </c>
      <c r="J263">
        <v>16</v>
      </c>
      <c r="K263">
        <v>0</v>
      </c>
      <c r="L263">
        <v>1</v>
      </c>
      <c r="M263">
        <v>0</v>
      </c>
      <c r="N263">
        <v>2400</v>
      </c>
      <c r="O263">
        <v>0</v>
      </c>
      <c r="P263">
        <v>1</v>
      </c>
      <c r="Q263">
        <v>35</v>
      </c>
      <c r="R263">
        <v>0</v>
      </c>
      <c r="T263" s="2">
        <v>0.43402777777777779</v>
      </c>
      <c r="U263">
        <v>0</v>
      </c>
      <c r="V263">
        <v>0</v>
      </c>
      <c r="W263">
        <v>0</v>
      </c>
      <c r="X263">
        <v>1</v>
      </c>
      <c r="Y263">
        <v>0</v>
      </c>
      <c r="AA263">
        <v>3</v>
      </c>
      <c r="AB263">
        <v>0</v>
      </c>
      <c r="AD263">
        <v>30</v>
      </c>
      <c r="AE263">
        <v>11</v>
      </c>
      <c r="AF263">
        <v>16</v>
      </c>
      <c r="AG263">
        <v>0</v>
      </c>
      <c r="AH263">
        <v>8</v>
      </c>
      <c r="AI263">
        <v>0</v>
      </c>
      <c r="AJ263">
        <v>1</v>
      </c>
      <c r="AK263">
        <v>2200</v>
      </c>
      <c r="AL263">
        <v>0</v>
      </c>
      <c r="AM263">
        <v>17</v>
      </c>
      <c r="AN263" s="2">
        <v>0.43402777777777779</v>
      </c>
      <c r="AO263">
        <v>0</v>
      </c>
      <c r="AP263">
        <v>22</v>
      </c>
      <c r="AQ263">
        <v>11</v>
      </c>
      <c r="AR263">
        <v>15</v>
      </c>
      <c r="AS263">
        <v>0</v>
      </c>
      <c r="AT263">
        <v>0</v>
      </c>
      <c r="AU263" s="1"/>
      <c r="AV263">
        <v>0</v>
      </c>
      <c r="AX263">
        <v>0</v>
      </c>
      <c r="AZ263">
        <v>0</v>
      </c>
      <c r="BA263">
        <v>0</v>
      </c>
      <c r="BF263">
        <v>0</v>
      </c>
      <c r="BG263" s="2"/>
      <c r="BH263">
        <v>0</v>
      </c>
      <c r="BL263">
        <v>0</v>
      </c>
      <c r="BM263" s="1"/>
      <c r="BN263">
        <v>0</v>
      </c>
      <c r="BP263" s="3"/>
      <c r="BQ263">
        <v>0</v>
      </c>
      <c r="BR263" s="3"/>
      <c r="BS263">
        <v>0</v>
      </c>
      <c r="BT263">
        <v>1</v>
      </c>
      <c r="BU263">
        <v>0</v>
      </c>
      <c r="DZ263">
        <v>1</v>
      </c>
      <c r="EA263">
        <v>22</v>
      </c>
      <c r="EB263">
        <v>11</v>
      </c>
      <c r="EC263">
        <v>16</v>
      </c>
      <c r="ED263">
        <v>0</v>
      </c>
      <c r="EE263">
        <v>120</v>
      </c>
      <c r="EF263">
        <v>2</v>
      </c>
      <c r="EG263">
        <v>18</v>
      </c>
      <c r="EH263">
        <v>1</v>
      </c>
      <c r="EM263">
        <v>0</v>
      </c>
      <c r="ES263">
        <v>0</v>
      </c>
      <c r="ET263">
        <v>0</v>
      </c>
      <c r="EV263" t="s">
        <v>189</v>
      </c>
      <c r="EW263">
        <v>12</v>
      </c>
      <c r="EX263">
        <v>12</v>
      </c>
      <c r="EY263">
        <v>16</v>
      </c>
      <c r="EZ263" s="1">
        <v>0.59791666666666665</v>
      </c>
      <c r="FA263" t="str">
        <f>VLOOKUP(Table_Neonatal5[[#This Row],[Gender]],Table_Gender2[],2,FALSE)</f>
        <v>feminin</v>
      </c>
      <c r="FB263" t="e">
        <f>VLOOKUP(Table_Neonatal5[[#This Row],[PretermBy]],Table_PretermBy7[],2,FALSE)</f>
        <v>#N/A</v>
      </c>
      <c r="FC263" t="str">
        <f>VLOOKUP(Table_Neonatal5[[#This Row],[Diagnosis1]],Table_diagnosis[],2,FALSE)</f>
        <v>Prematurite</v>
      </c>
      <c r="FD263" t="str">
        <f>VLOOKUP(Table_Neonatal5[[#This Row],[Diagnosis2]],Table_diagnosis[],2,FALSE)</f>
        <v>Infection neonatale / septicimie neonatale</v>
      </c>
      <c r="FE263" s="4" t="str">
        <f>VLOOKUP(Table_Neonatal5[[#This Row],[DischargeLoc]],Table_DischargeLoc1[],2,FALSE)</f>
        <v>Sortie/maternite</v>
      </c>
      <c r="FF263" s="4" t="str">
        <f>VLOOKUP(Table_Neonatal5[[#This Row],[AdmissionTempLow]],Table_YesNo8[],2,FALSE)</f>
        <v>Non</v>
      </c>
      <c r="FG263" s="4" t="str">
        <f>VLOOKUP(Table_Neonatal5[[#This Row],[BirthWeightLow]],Table_YesNo8[],2,FALSE)</f>
        <v>Non</v>
      </c>
      <c r="FH263" s="4" t="str">
        <f>VLOOKUP(Table_Neonatal5[[#This Row],[GestationalAgeLow]],Table_YesNo8[],2,FALSE)</f>
        <v>Non</v>
      </c>
      <c r="FI263" s="4" t="str">
        <f>VLOOKUP(Table_Neonatal5[[#This Row],[MethRx]],Table_YesNo8[],2,FALSE)</f>
        <v>Non</v>
      </c>
      <c r="FJ263" s="4" t="str">
        <f>VLOOKUP(Table_Neonatal5[[#This Row],[OxygenTherapy]],Table_YesNo8[],2,FALSE)</f>
        <v>Non</v>
      </c>
      <c r="FK263" s="4" t="e">
        <f>VLOOKUP(Table_Neonatal5[[#This Row],[OxygenMethod]],Table_OxygenMethod6[],2,FALSE)</f>
        <v>#N/A</v>
      </c>
      <c r="FL263" s="4" t="str">
        <f>VLOOKUP(Table_Neonatal5[[#This Row],[BloodSugarLow]],Table_YesNo8[],2,FALSE)</f>
        <v>Non</v>
      </c>
      <c r="FM263" s="4" t="str">
        <f>VLOOKUP(Table_Neonatal5[[#This Row],[AdmittedFirst48]],Table_YesNo8[],2,FALSE)</f>
        <v>Oui</v>
      </c>
      <c r="FN263" s="4" t="str">
        <f>VLOOKUP(Table_Neonatal5[[#This Row],[Remained2weeks]],Table_YesNo8[],2,FALSE)</f>
        <v>Non</v>
      </c>
      <c r="FO263" s="4" t="str">
        <f>VLOOKUP(Table_Neonatal5[[#This Row],[Antibiotics]],Table_YesNo8[],2,FALSE)</f>
        <v>Oui</v>
      </c>
      <c r="FP263" s="4" t="str">
        <f>VLOOKUP(Table_Neonatal5[[#This Row],[BilirubinMeas]],Table_YesNo8[],2,FALSE)</f>
        <v>Non</v>
      </c>
      <c r="FQ263" s="4" t="str">
        <f>VLOOKUP(Table_Neonatal5[[#This Row],[Phototherapy]],Table_YesNo8[],2,FALSE)</f>
        <v>Non</v>
      </c>
      <c r="FR263" s="3">
        <f>DATE(2000+Table_Neonatal5[[#This Row],[AdmitYear]],Table_Neonatal5[[#This Row],[AdmitMonth]],Table_Neonatal5[[#This Row],[AdmitDay]])</f>
        <v>42696</v>
      </c>
    </row>
    <row r="264" spans="1:174" x14ac:dyDescent="0.25">
      <c r="A264" t="s">
        <v>523</v>
      </c>
      <c r="B264" s="1">
        <v>0.3347222222222222</v>
      </c>
      <c r="C264" t="s">
        <v>185</v>
      </c>
      <c r="D264">
        <v>22</v>
      </c>
      <c r="E264">
        <v>1</v>
      </c>
      <c r="F264">
        <v>17</v>
      </c>
      <c r="G264">
        <v>0</v>
      </c>
      <c r="H264">
        <v>22</v>
      </c>
      <c r="I264">
        <v>1</v>
      </c>
      <c r="J264">
        <v>17</v>
      </c>
      <c r="K264">
        <v>0</v>
      </c>
      <c r="L264">
        <v>1</v>
      </c>
      <c r="M264">
        <v>0</v>
      </c>
      <c r="N264">
        <v>2000</v>
      </c>
      <c r="O264">
        <v>0</v>
      </c>
      <c r="P264">
        <v>1</v>
      </c>
      <c r="Q264">
        <v>36</v>
      </c>
      <c r="R264">
        <v>0</v>
      </c>
      <c r="S264">
        <v>2</v>
      </c>
      <c r="T264" s="2">
        <v>0.49027777777777776</v>
      </c>
      <c r="U264">
        <v>0</v>
      </c>
      <c r="V264">
        <v>0</v>
      </c>
      <c r="W264">
        <v>0</v>
      </c>
      <c r="X264">
        <v>1</v>
      </c>
      <c r="Y264">
        <v>0</v>
      </c>
      <c r="AA264">
        <v>3</v>
      </c>
      <c r="AB264">
        <v>0</v>
      </c>
      <c r="AD264">
        <v>7</v>
      </c>
      <c r="AE264">
        <v>2</v>
      </c>
      <c r="AF264">
        <v>17</v>
      </c>
      <c r="AG264">
        <v>0</v>
      </c>
      <c r="AH264">
        <v>15</v>
      </c>
      <c r="AI264">
        <v>0</v>
      </c>
      <c r="AJ264">
        <v>1</v>
      </c>
      <c r="AL264">
        <v>0</v>
      </c>
      <c r="AM264">
        <v>17</v>
      </c>
      <c r="AN264" s="2">
        <v>0.4861111111111111</v>
      </c>
      <c r="AO264">
        <v>0</v>
      </c>
      <c r="AP264">
        <v>22</v>
      </c>
      <c r="AQ264">
        <v>2</v>
      </c>
      <c r="AR264">
        <v>17</v>
      </c>
      <c r="AS264">
        <v>0</v>
      </c>
      <c r="AT264">
        <v>0</v>
      </c>
      <c r="AU264" s="1"/>
      <c r="AV264">
        <v>0</v>
      </c>
      <c r="AX264">
        <v>0</v>
      </c>
      <c r="AZ264">
        <v>0</v>
      </c>
      <c r="BA264">
        <v>1</v>
      </c>
      <c r="BC264">
        <v>22</v>
      </c>
      <c r="BD264">
        <v>1</v>
      </c>
      <c r="BE264">
        <v>17</v>
      </c>
      <c r="BF264">
        <v>0</v>
      </c>
      <c r="BG264" s="2">
        <v>0.54166666666666663</v>
      </c>
      <c r="BH264">
        <v>0</v>
      </c>
      <c r="BI264">
        <v>24</v>
      </c>
      <c r="BJ264">
        <v>1</v>
      </c>
      <c r="BK264">
        <v>17</v>
      </c>
      <c r="BL264">
        <v>0</v>
      </c>
      <c r="BM264" s="1">
        <v>0.45833333333333331</v>
      </c>
      <c r="BN264">
        <v>0</v>
      </c>
      <c r="BO264">
        <v>0</v>
      </c>
      <c r="BP264" s="3"/>
      <c r="BQ264">
        <v>0</v>
      </c>
      <c r="BR264" s="3"/>
      <c r="BS264">
        <v>0</v>
      </c>
      <c r="BT264">
        <v>1</v>
      </c>
      <c r="BU264">
        <v>1</v>
      </c>
      <c r="BV264">
        <v>22</v>
      </c>
      <c r="BW264">
        <v>1</v>
      </c>
      <c r="BX264">
        <v>17</v>
      </c>
      <c r="BY264">
        <v>2000</v>
      </c>
      <c r="BZ264">
        <v>23</v>
      </c>
      <c r="CA264">
        <v>1</v>
      </c>
      <c r="CB264">
        <v>17</v>
      </c>
      <c r="CC264">
        <v>2000</v>
      </c>
      <c r="CD264">
        <v>24</v>
      </c>
      <c r="CE264">
        <v>1</v>
      </c>
      <c r="CF264">
        <v>17</v>
      </c>
      <c r="CG264">
        <v>2000</v>
      </c>
      <c r="CH264">
        <v>25</v>
      </c>
      <c r="CI264">
        <v>1</v>
      </c>
      <c r="CJ264">
        <v>17</v>
      </c>
      <c r="CK264">
        <v>1500</v>
      </c>
      <c r="CL264">
        <v>26</v>
      </c>
      <c r="CM264">
        <v>1</v>
      </c>
      <c r="CN264">
        <v>17</v>
      </c>
      <c r="CO264">
        <v>1650</v>
      </c>
      <c r="CP264">
        <v>27</v>
      </c>
      <c r="CQ264">
        <v>1</v>
      </c>
      <c r="CR264">
        <v>17</v>
      </c>
      <c r="CS264">
        <v>1700</v>
      </c>
      <c r="CT264">
        <v>28</v>
      </c>
      <c r="CU264">
        <v>1</v>
      </c>
      <c r="CW264">
        <v>1700</v>
      </c>
      <c r="CX264">
        <v>29</v>
      </c>
      <c r="CY264">
        <v>1</v>
      </c>
      <c r="CZ264">
        <v>17</v>
      </c>
      <c r="DA264">
        <v>9</v>
      </c>
      <c r="DB264">
        <v>30</v>
      </c>
      <c r="DC264">
        <v>1</v>
      </c>
      <c r="DD264">
        <v>17</v>
      </c>
      <c r="DE264">
        <v>1750</v>
      </c>
      <c r="DF264">
        <v>31</v>
      </c>
      <c r="DG264">
        <v>1</v>
      </c>
      <c r="DH264">
        <v>17</v>
      </c>
      <c r="DI264">
        <v>1800</v>
      </c>
      <c r="DJ264">
        <v>1</v>
      </c>
      <c r="DK264">
        <v>2</v>
      </c>
      <c r="DL264">
        <v>17</v>
      </c>
      <c r="DM264">
        <v>1800</v>
      </c>
      <c r="DN264">
        <v>2</v>
      </c>
      <c r="DO264">
        <v>2</v>
      </c>
      <c r="DP264">
        <v>17</v>
      </c>
      <c r="DQ264">
        <v>1750</v>
      </c>
      <c r="DZ264">
        <v>1</v>
      </c>
      <c r="EA264">
        <v>22</v>
      </c>
      <c r="EB264">
        <v>1</v>
      </c>
      <c r="EC264">
        <v>17</v>
      </c>
      <c r="ED264">
        <v>0</v>
      </c>
      <c r="EE264">
        <v>100</v>
      </c>
      <c r="EF264">
        <v>2</v>
      </c>
      <c r="EG264">
        <v>60</v>
      </c>
      <c r="EH264">
        <v>1</v>
      </c>
      <c r="EM264">
        <v>0</v>
      </c>
      <c r="ES264">
        <v>0</v>
      </c>
      <c r="ET264">
        <v>0</v>
      </c>
      <c r="EV264" t="s">
        <v>186</v>
      </c>
      <c r="EW264">
        <v>27</v>
      </c>
      <c r="EX264">
        <v>3</v>
      </c>
      <c r="EY264">
        <v>17</v>
      </c>
      <c r="EZ264" s="1">
        <v>0.33958333333333335</v>
      </c>
      <c r="FA264" t="str">
        <f>VLOOKUP(Table_Neonatal5[[#This Row],[Gender]],Table_Gender2[],2,FALSE)</f>
        <v>feminin</v>
      </c>
      <c r="FB264" t="str">
        <f>VLOOKUP(Table_Neonatal5[[#This Row],[PretermBy]],Table_PretermBy7[],2,FALSE)</f>
        <v>Ballard</v>
      </c>
      <c r="FC264" t="str">
        <f>VLOOKUP(Table_Neonatal5[[#This Row],[Diagnosis1]],Table_diagnosis[],2,FALSE)</f>
        <v>Prematurite</v>
      </c>
      <c r="FD264" t="str">
        <f>VLOOKUP(Table_Neonatal5[[#This Row],[Diagnosis2]],Table_diagnosis[],2,FALSE)</f>
        <v>Infection neonatale / septicimie neonatale</v>
      </c>
      <c r="FE264" s="4" t="str">
        <f>VLOOKUP(Table_Neonatal5[[#This Row],[DischargeLoc]],Table_DischargeLoc1[],2,FALSE)</f>
        <v>Sortie/maternite</v>
      </c>
      <c r="FF264" s="4" t="str">
        <f>VLOOKUP(Table_Neonatal5[[#This Row],[AdmissionTempLow]],Table_YesNo8[],2,FALSE)</f>
        <v>Non</v>
      </c>
      <c r="FG264" s="4" t="str">
        <f>VLOOKUP(Table_Neonatal5[[#This Row],[BirthWeightLow]],Table_YesNo8[],2,FALSE)</f>
        <v>Non</v>
      </c>
      <c r="FH264" s="4" t="str">
        <f>VLOOKUP(Table_Neonatal5[[#This Row],[GestationalAgeLow]],Table_YesNo8[],2,FALSE)</f>
        <v>Non</v>
      </c>
      <c r="FI264" s="4" t="str">
        <f>VLOOKUP(Table_Neonatal5[[#This Row],[MethRx]],Table_YesNo8[],2,FALSE)</f>
        <v>Non</v>
      </c>
      <c r="FJ264" s="4" t="str">
        <f>VLOOKUP(Table_Neonatal5[[#This Row],[OxygenTherapy]],Table_YesNo8[],2,FALSE)</f>
        <v>Oui</v>
      </c>
      <c r="FK264" s="4" t="e">
        <f>VLOOKUP(Table_Neonatal5[[#This Row],[OxygenMethod]],Table_OxygenMethod6[],2,FALSE)</f>
        <v>#N/A</v>
      </c>
      <c r="FL264" s="4" t="str">
        <f>VLOOKUP(Table_Neonatal5[[#This Row],[BloodSugarLow]],Table_YesNo8[],2,FALSE)</f>
        <v>Non</v>
      </c>
      <c r="FM264" s="4" t="str">
        <f>VLOOKUP(Table_Neonatal5[[#This Row],[AdmittedFirst48]],Table_YesNo8[],2,FALSE)</f>
        <v>Oui</v>
      </c>
      <c r="FN264" s="4" t="str">
        <f>VLOOKUP(Table_Neonatal5[[#This Row],[Remained2weeks]],Table_YesNo8[],2,FALSE)</f>
        <v>Oui</v>
      </c>
      <c r="FO264" s="4" t="str">
        <f>VLOOKUP(Table_Neonatal5[[#This Row],[Antibiotics]],Table_YesNo8[],2,FALSE)</f>
        <v>Oui</v>
      </c>
      <c r="FP264" s="4" t="str">
        <f>VLOOKUP(Table_Neonatal5[[#This Row],[BilirubinMeas]],Table_YesNo8[],2,FALSE)</f>
        <v>Non</v>
      </c>
      <c r="FQ264" s="4" t="str">
        <f>VLOOKUP(Table_Neonatal5[[#This Row],[Phototherapy]],Table_YesNo8[],2,FALSE)</f>
        <v>Non</v>
      </c>
      <c r="FR264" s="3">
        <f>DATE(2000+Table_Neonatal5[[#This Row],[AdmitYear]],Table_Neonatal5[[#This Row],[AdmitMonth]],Table_Neonatal5[[#This Row],[AdmitDay]])</f>
        <v>42757</v>
      </c>
    </row>
    <row r="265" spans="1:174" x14ac:dyDescent="0.25">
      <c r="A265" t="s">
        <v>524</v>
      </c>
      <c r="B265" s="1">
        <v>0.48472222222222222</v>
      </c>
      <c r="C265" t="s">
        <v>185</v>
      </c>
      <c r="D265">
        <v>3</v>
      </c>
      <c r="E265">
        <v>3</v>
      </c>
      <c r="F265">
        <v>17</v>
      </c>
      <c r="G265">
        <v>0</v>
      </c>
      <c r="H265">
        <v>3</v>
      </c>
      <c r="I265">
        <v>3</v>
      </c>
      <c r="J265">
        <v>17</v>
      </c>
      <c r="K265">
        <v>0</v>
      </c>
      <c r="L265">
        <v>0</v>
      </c>
      <c r="M265">
        <v>0</v>
      </c>
      <c r="N265">
        <v>1900</v>
      </c>
      <c r="O265">
        <v>0</v>
      </c>
      <c r="P265">
        <v>0</v>
      </c>
      <c r="R265">
        <v>0</v>
      </c>
      <c r="T265" s="2">
        <v>0.35416666666666669</v>
      </c>
      <c r="U265">
        <v>0</v>
      </c>
      <c r="V265">
        <v>0</v>
      </c>
      <c r="W265">
        <v>0</v>
      </c>
      <c r="X265">
        <v>2</v>
      </c>
      <c r="Y265">
        <v>0</v>
      </c>
      <c r="Z265" t="s">
        <v>525</v>
      </c>
      <c r="AB265">
        <v>1</v>
      </c>
      <c r="AD265">
        <v>13</v>
      </c>
      <c r="AE265">
        <v>3</v>
      </c>
      <c r="AF265">
        <v>17</v>
      </c>
      <c r="AG265">
        <v>0</v>
      </c>
      <c r="AH265">
        <v>10</v>
      </c>
      <c r="AI265">
        <v>0</v>
      </c>
      <c r="AJ265">
        <v>1</v>
      </c>
      <c r="AK265">
        <v>1900</v>
      </c>
      <c r="AL265">
        <v>0</v>
      </c>
      <c r="AM265">
        <v>17</v>
      </c>
      <c r="AN265" s="2">
        <v>0.35416666666666669</v>
      </c>
      <c r="AO265">
        <v>0</v>
      </c>
      <c r="AP265">
        <v>3</v>
      </c>
      <c r="AQ265">
        <v>3</v>
      </c>
      <c r="AR265">
        <v>17</v>
      </c>
      <c r="AS265">
        <v>0</v>
      </c>
      <c r="AT265">
        <v>0</v>
      </c>
      <c r="AU265" s="1"/>
      <c r="AV265">
        <v>0</v>
      </c>
      <c r="AX265">
        <v>0</v>
      </c>
      <c r="AZ265">
        <v>0</v>
      </c>
      <c r="BA265">
        <v>0</v>
      </c>
      <c r="BF265">
        <v>0</v>
      </c>
      <c r="BG265" s="2"/>
      <c r="BH265">
        <v>0</v>
      </c>
      <c r="BL265">
        <v>0</v>
      </c>
      <c r="BM265" s="1"/>
      <c r="BN265">
        <v>0</v>
      </c>
      <c r="BO265">
        <v>0</v>
      </c>
      <c r="BP265" s="3"/>
      <c r="BQ265">
        <v>0</v>
      </c>
      <c r="BR265" s="3"/>
      <c r="BS265">
        <v>0</v>
      </c>
      <c r="BT265">
        <v>1</v>
      </c>
      <c r="BU265">
        <v>0</v>
      </c>
      <c r="DZ265">
        <v>1</v>
      </c>
      <c r="EA265">
        <v>3</v>
      </c>
      <c r="EB265">
        <v>3</v>
      </c>
      <c r="EC265">
        <v>17</v>
      </c>
      <c r="ED265">
        <v>0</v>
      </c>
      <c r="EE265">
        <v>95</v>
      </c>
      <c r="EF265">
        <v>2</v>
      </c>
      <c r="EG265">
        <v>5.7</v>
      </c>
      <c r="EH265">
        <v>1</v>
      </c>
      <c r="EM265">
        <v>1</v>
      </c>
      <c r="EO265">
        <v>14</v>
      </c>
      <c r="EP265">
        <v>6</v>
      </c>
      <c r="EQ265">
        <v>3</v>
      </c>
      <c r="ER265">
        <v>17</v>
      </c>
      <c r="ES265">
        <v>0</v>
      </c>
      <c r="ET265">
        <v>1</v>
      </c>
      <c r="EV265" t="s">
        <v>189</v>
      </c>
      <c r="EW265">
        <v>4</v>
      </c>
      <c r="EX265">
        <v>4</v>
      </c>
      <c r="EY265">
        <v>17</v>
      </c>
      <c r="EZ265" s="1">
        <v>0.49027777777777776</v>
      </c>
      <c r="FA265" t="str">
        <f>VLOOKUP(Table_Neonatal5[[#This Row],[Gender]],Table_Gender2[],2,FALSE)</f>
        <v>masculin</v>
      </c>
      <c r="FB265" t="e">
        <f>VLOOKUP(Table_Neonatal5[[#This Row],[PretermBy]],Table_PretermBy7[],2,FALSE)</f>
        <v>#N/A</v>
      </c>
      <c r="FC265" t="str">
        <f>VLOOKUP(Table_Neonatal5[[#This Row],[Diagnosis1]],Table_diagnosis[],2,FALSE)</f>
        <v>Bas poids de naissance</v>
      </c>
      <c r="FD265" t="e">
        <f>VLOOKUP(Table_Neonatal5[[#This Row],[Diagnosis2]],Table_diagnosis[],2,FALSE)</f>
        <v>#N/A</v>
      </c>
      <c r="FE265" s="4" t="str">
        <f>VLOOKUP(Table_Neonatal5[[#This Row],[DischargeLoc]],Table_DischargeLoc1[],2,FALSE)</f>
        <v>Sortie/maternite</v>
      </c>
      <c r="FF265" s="4" t="str">
        <f>VLOOKUP(Table_Neonatal5[[#This Row],[AdmissionTempLow]],Table_YesNo8[],2,FALSE)</f>
        <v>Non</v>
      </c>
      <c r="FG265" s="4" t="str">
        <f>VLOOKUP(Table_Neonatal5[[#This Row],[BirthWeightLow]],Table_YesNo8[],2,FALSE)</f>
        <v>Non</v>
      </c>
      <c r="FH265" s="4" t="str">
        <f>VLOOKUP(Table_Neonatal5[[#This Row],[GestationalAgeLow]],Table_YesNo8[],2,FALSE)</f>
        <v>Non</v>
      </c>
      <c r="FI265" s="4" t="str">
        <f>VLOOKUP(Table_Neonatal5[[#This Row],[MethRx]],Table_YesNo8[],2,FALSE)</f>
        <v>Non</v>
      </c>
      <c r="FJ265" s="4" t="str">
        <f>VLOOKUP(Table_Neonatal5[[#This Row],[OxygenTherapy]],Table_YesNo8[],2,FALSE)</f>
        <v>Non</v>
      </c>
      <c r="FK265" s="4" t="e">
        <f>VLOOKUP(Table_Neonatal5[[#This Row],[OxygenMethod]],Table_OxygenMethod6[],2,FALSE)</f>
        <v>#N/A</v>
      </c>
      <c r="FL265" s="4" t="str">
        <f>VLOOKUP(Table_Neonatal5[[#This Row],[BloodSugarLow]],Table_YesNo8[],2,FALSE)</f>
        <v>Non</v>
      </c>
      <c r="FM265" s="4" t="str">
        <f>VLOOKUP(Table_Neonatal5[[#This Row],[AdmittedFirst48]],Table_YesNo8[],2,FALSE)</f>
        <v>Oui</v>
      </c>
      <c r="FN265" s="4" t="str">
        <f>VLOOKUP(Table_Neonatal5[[#This Row],[Remained2weeks]],Table_YesNo8[],2,FALSE)</f>
        <v>Non</v>
      </c>
      <c r="FO265" s="4" t="str">
        <f>VLOOKUP(Table_Neonatal5[[#This Row],[Antibiotics]],Table_YesNo8[],2,FALSE)</f>
        <v>Oui</v>
      </c>
      <c r="FP265" s="4" t="str">
        <f>VLOOKUP(Table_Neonatal5[[#This Row],[BilirubinMeas]],Table_YesNo8[],2,FALSE)</f>
        <v>Oui</v>
      </c>
      <c r="FQ265" s="4" t="str">
        <f>VLOOKUP(Table_Neonatal5[[#This Row],[Phototherapy]],Table_YesNo8[],2,FALSE)</f>
        <v>Oui</v>
      </c>
      <c r="FR265" s="3">
        <f>DATE(2000+Table_Neonatal5[[#This Row],[AdmitYear]],Table_Neonatal5[[#This Row],[AdmitMonth]],Table_Neonatal5[[#This Row],[AdmitDay]])</f>
        <v>42797</v>
      </c>
    </row>
    <row r="266" spans="1:174" x14ac:dyDescent="0.25">
      <c r="A266" t="s">
        <v>526</v>
      </c>
      <c r="B266" s="1">
        <v>0.60763888888888884</v>
      </c>
      <c r="C266" t="s">
        <v>185</v>
      </c>
      <c r="D266">
        <v>23</v>
      </c>
      <c r="E266">
        <v>10</v>
      </c>
      <c r="F266">
        <v>16</v>
      </c>
      <c r="G266">
        <v>0</v>
      </c>
      <c r="H266">
        <v>23</v>
      </c>
      <c r="I266">
        <v>10</v>
      </c>
      <c r="J266">
        <v>16</v>
      </c>
      <c r="K266">
        <v>0</v>
      </c>
      <c r="L266">
        <v>1</v>
      </c>
      <c r="M266">
        <v>0</v>
      </c>
      <c r="N266">
        <v>2800</v>
      </c>
      <c r="O266">
        <v>0</v>
      </c>
      <c r="P266">
        <v>0</v>
      </c>
      <c r="R266">
        <v>0</v>
      </c>
      <c r="T266" s="2">
        <v>0.875</v>
      </c>
      <c r="U266">
        <v>0</v>
      </c>
      <c r="V266">
        <v>0</v>
      </c>
      <c r="W266">
        <v>0</v>
      </c>
      <c r="X266">
        <v>3</v>
      </c>
      <c r="Y266">
        <v>0</v>
      </c>
      <c r="AB266">
        <v>1</v>
      </c>
      <c r="AD266">
        <v>30</v>
      </c>
      <c r="AE266">
        <v>10</v>
      </c>
      <c r="AF266">
        <v>16</v>
      </c>
      <c r="AG266">
        <v>0</v>
      </c>
      <c r="AH266">
        <v>7</v>
      </c>
      <c r="AI266">
        <v>0</v>
      </c>
      <c r="AJ266">
        <v>1</v>
      </c>
      <c r="AK266">
        <v>2950</v>
      </c>
      <c r="AL266">
        <v>0</v>
      </c>
      <c r="AM266">
        <v>17</v>
      </c>
      <c r="AN266" s="2">
        <v>0.875</v>
      </c>
      <c r="AO266">
        <v>0</v>
      </c>
      <c r="AP266">
        <v>23</v>
      </c>
      <c r="AQ266">
        <v>10</v>
      </c>
      <c r="AR266">
        <v>16</v>
      </c>
      <c r="AS266">
        <v>0</v>
      </c>
      <c r="AT266">
        <v>0</v>
      </c>
      <c r="AU266" s="1"/>
      <c r="AV266">
        <v>0</v>
      </c>
      <c r="AX266">
        <v>0</v>
      </c>
      <c r="AZ266">
        <v>0</v>
      </c>
      <c r="BA266">
        <v>0</v>
      </c>
      <c r="BF266">
        <v>0</v>
      </c>
      <c r="BG266" s="2"/>
      <c r="BH266">
        <v>0</v>
      </c>
      <c r="BL266">
        <v>0</v>
      </c>
      <c r="BM266" s="1"/>
      <c r="BN266">
        <v>0</v>
      </c>
      <c r="BO266">
        <v>0</v>
      </c>
      <c r="BP266" s="3"/>
      <c r="BQ266">
        <v>0</v>
      </c>
      <c r="BR266" s="3"/>
      <c r="BS266">
        <v>0</v>
      </c>
      <c r="BT266">
        <v>1</v>
      </c>
      <c r="BU266">
        <v>0</v>
      </c>
      <c r="DZ266">
        <v>1</v>
      </c>
      <c r="EA266">
        <v>23</v>
      </c>
      <c r="EB266">
        <v>10</v>
      </c>
      <c r="EC266">
        <v>16</v>
      </c>
      <c r="ED266">
        <v>0</v>
      </c>
      <c r="EE266">
        <v>140</v>
      </c>
      <c r="EF266">
        <v>2</v>
      </c>
      <c r="EG266">
        <v>8.4</v>
      </c>
      <c r="EH266">
        <v>1</v>
      </c>
      <c r="EM266">
        <v>0</v>
      </c>
      <c r="ES266">
        <v>0</v>
      </c>
      <c r="ET266">
        <v>0</v>
      </c>
      <c r="EV266" t="s">
        <v>189</v>
      </c>
      <c r="EW266">
        <v>11</v>
      </c>
      <c r="EX266">
        <v>11</v>
      </c>
      <c r="EY266">
        <v>16</v>
      </c>
      <c r="EZ266" s="1">
        <v>0.61388888888888893</v>
      </c>
      <c r="FA266" t="str">
        <f>VLOOKUP(Table_Neonatal5[[#This Row],[Gender]],Table_Gender2[],2,FALSE)</f>
        <v>feminin</v>
      </c>
      <c r="FB266" t="e">
        <f>VLOOKUP(Table_Neonatal5[[#This Row],[PretermBy]],Table_PretermBy7[],2,FALSE)</f>
        <v>#N/A</v>
      </c>
      <c r="FC266" t="str">
        <f>VLOOKUP(Table_Neonatal5[[#This Row],[Diagnosis1]],Table_diagnosis[],2,FALSE)</f>
        <v>Infection neonatale / septicimie neonatale</v>
      </c>
      <c r="FD266" t="e">
        <f>VLOOKUP(Table_Neonatal5[[#This Row],[Diagnosis2]],Table_diagnosis[],2,FALSE)</f>
        <v>#N/A</v>
      </c>
      <c r="FE266" s="4" t="str">
        <f>VLOOKUP(Table_Neonatal5[[#This Row],[DischargeLoc]],Table_DischargeLoc1[],2,FALSE)</f>
        <v>Sortie/maternite</v>
      </c>
      <c r="FF266" s="4" t="str">
        <f>VLOOKUP(Table_Neonatal5[[#This Row],[AdmissionTempLow]],Table_YesNo8[],2,FALSE)</f>
        <v>Non</v>
      </c>
      <c r="FG266" s="4" t="str">
        <f>VLOOKUP(Table_Neonatal5[[#This Row],[BirthWeightLow]],Table_YesNo8[],2,FALSE)</f>
        <v>Non</v>
      </c>
      <c r="FH266" s="4" t="str">
        <f>VLOOKUP(Table_Neonatal5[[#This Row],[GestationalAgeLow]],Table_YesNo8[],2,FALSE)</f>
        <v>Non</v>
      </c>
      <c r="FI266" s="4" t="str">
        <f>VLOOKUP(Table_Neonatal5[[#This Row],[MethRx]],Table_YesNo8[],2,FALSE)</f>
        <v>Non</v>
      </c>
      <c r="FJ266" s="4" t="str">
        <f>VLOOKUP(Table_Neonatal5[[#This Row],[OxygenTherapy]],Table_YesNo8[],2,FALSE)</f>
        <v>Non</v>
      </c>
      <c r="FK266" s="4" t="e">
        <f>VLOOKUP(Table_Neonatal5[[#This Row],[OxygenMethod]],Table_OxygenMethod6[],2,FALSE)</f>
        <v>#N/A</v>
      </c>
      <c r="FL266" s="4" t="str">
        <f>VLOOKUP(Table_Neonatal5[[#This Row],[BloodSugarLow]],Table_YesNo8[],2,FALSE)</f>
        <v>Non</v>
      </c>
      <c r="FM266" s="4" t="str">
        <f>VLOOKUP(Table_Neonatal5[[#This Row],[AdmittedFirst48]],Table_YesNo8[],2,FALSE)</f>
        <v>Oui</v>
      </c>
      <c r="FN266" s="4" t="str">
        <f>VLOOKUP(Table_Neonatal5[[#This Row],[Remained2weeks]],Table_YesNo8[],2,FALSE)</f>
        <v>Non</v>
      </c>
      <c r="FO266" s="4" t="str">
        <f>VLOOKUP(Table_Neonatal5[[#This Row],[Antibiotics]],Table_YesNo8[],2,FALSE)</f>
        <v>Oui</v>
      </c>
      <c r="FP266" s="4" t="str">
        <f>VLOOKUP(Table_Neonatal5[[#This Row],[BilirubinMeas]],Table_YesNo8[],2,FALSE)</f>
        <v>Non</v>
      </c>
      <c r="FQ266" s="4" t="str">
        <f>VLOOKUP(Table_Neonatal5[[#This Row],[Phototherapy]],Table_YesNo8[],2,FALSE)</f>
        <v>Non</v>
      </c>
      <c r="FR266" s="3">
        <f>DATE(2000+Table_Neonatal5[[#This Row],[AdmitYear]],Table_Neonatal5[[#This Row],[AdmitMonth]],Table_Neonatal5[[#This Row],[AdmitDay]])</f>
        <v>42666</v>
      </c>
    </row>
    <row r="267" spans="1:174" x14ac:dyDescent="0.25">
      <c r="A267" t="s">
        <v>527</v>
      </c>
      <c r="B267" s="1">
        <v>0.38958333333333334</v>
      </c>
      <c r="C267" t="s">
        <v>185</v>
      </c>
      <c r="D267">
        <v>21</v>
      </c>
      <c r="E267">
        <v>1</v>
      </c>
      <c r="F267">
        <v>17</v>
      </c>
      <c r="G267">
        <v>0</v>
      </c>
      <c r="H267">
        <v>21</v>
      </c>
      <c r="I267">
        <v>1</v>
      </c>
      <c r="J267">
        <v>17</v>
      </c>
      <c r="K267">
        <v>0</v>
      </c>
      <c r="L267">
        <v>0</v>
      </c>
      <c r="M267">
        <v>0</v>
      </c>
      <c r="N267">
        <v>1550</v>
      </c>
      <c r="O267">
        <v>0</v>
      </c>
      <c r="P267">
        <v>1</v>
      </c>
      <c r="Q267">
        <v>32</v>
      </c>
      <c r="R267">
        <v>0</v>
      </c>
      <c r="T267" s="2">
        <v>0.59722222222222221</v>
      </c>
      <c r="U267">
        <v>0</v>
      </c>
      <c r="V267">
        <v>2</v>
      </c>
      <c r="W267">
        <v>0</v>
      </c>
      <c r="X267">
        <v>1</v>
      </c>
      <c r="Y267">
        <v>0</v>
      </c>
      <c r="AA267">
        <v>3</v>
      </c>
      <c r="AB267">
        <v>0</v>
      </c>
      <c r="AD267">
        <v>13</v>
      </c>
      <c r="AE267">
        <v>2</v>
      </c>
      <c r="AF267">
        <v>17</v>
      </c>
      <c r="AG267">
        <v>0</v>
      </c>
      <c r="AH267">
        <v>23</v>
      </c>
      <c r="AI267">
        <v>0</v>
      </c>
      <c r="AJ267">
        <v>1</v>
      </c>
      <c r="AK267">
        <v>1950</v>
      </c>
      <c r="AL267">
        <v>0</v>
      </c>
      <c r="AM267">
        <v>17</v>
      </c>
      <c r="AN267" s="2">
        <v>0.59722222222222221</v>
      </c>
      <c r="AO267">
        <v>0</v>
      </c>
      <c r="AP267">
        <v>21</v>
      </c>
      <c r="AQ267">
        <v>1</v>
      </c>
      <c r="AR267">
        <v>17</v>
      </c>
      <c r="AS267">
        <v>0</v>
      </c>
      <c r="AT267">
        <v>0</v>
      </c>
      <c r="AU267" s="1"/>
      <c r="AV267">
        <v>0</v>
      </c>
      <c r="AX267">
        <v>0</v>
      </c>
      <c r="AZ267">
        <v>1</v>
      </c>
      <c r="BA267">
        <v>0</v>
      </c>
      <c r="BF267">
        <v>0</v>
      </c>
      <c r="BG267" s="2"/>
      <c r="BH267">
        <v>0</v>
      </c>
      <c r="BL267">
        <v>0</v>
      </c>
      <c r="BM267" s="1"/>
      <c r="BN267">
        <v>0</v>
      </c>
      <c r="BP267" s="3"/>
      <c r="BQ267">
        <v>0</v>
      </c>
      <c r="BR267" s="3"/>
      <c r="BS267">
        <v>0</v>
      </c>
      <c r="BT267">
        <v>1</v>
      </c>
      <c r="BU267">
        <v>1</v>
      </c>
      <c r="BV267">
        <v>21</v>
      </c>
      <c r="BW267">
        <v>1</v>
      </c>
      <c r="BX267">
        <v>17</v>
      </c>
      <c r="BY267">
        <v>1550</v>
      </c>
      <c r="BZ267">
        <v>22</v>
      </c>
      <c r="CA267">
        <v>1</v>
      </c>
      <c r="CB267">
        <v>17</v>
      </c>
      <c r="CC267">
        <v>1560</v>
      </c>
      <c r="CD267">
        <v>23</v>
      </c>
      <c r="CE267">
        <v>1</v>
      </c>
      <c r="CF267">
        <v>17</v>
      </c>
      <c r="CG267">
        <v>1550</v>
      </c>
      <c r="CH267">
        <v>24</v>
      </c>
      <c r="CI267">
        <v>1</v>
      </c>
      <c r="CJ267">
        <v>17</v>
      </c>
      <c r="CK267">
        <v>1550</v>
      </c>
      <c r="CL267">
        <v>25</v>
      </c>
      <c r="CM267">
        <v>1</v>
      </c>
      <c r="CN267">
        <v>17</v>
      </c>
      <c r="CO267">
        <v>1450</v>
      </c>
      <c r="CP267">
        <v>26</v>
      </c>
      <c r="CQ267">
        <v>1</v>
      </c>
      <c r="CR267">
        <v>17</v>
      </c>
      <c r="CS267">
        <v>9</v>
      </c>
      <c r="CT267">
        <v>27</v>
      </c>
      <c r="CU267">
        <v>1</v>
      </c>
      <c r="CW267">
        <v>1500</v>
      </c>
      <c r="CX267">
        <v>28</v>
      </c>
      <c r="CY267">
        <v>1</v>
      </c>
      <c r="CZ267">
        <v>17</v>
      </c>
      <c r="DA267">
        <v>1450</v>
      </c>
      <c r="DB267">
        <v>29</v>
      </c>
      <c r="DC267">
        <v>1</v>
      </c>
      <c r="DD267">
        <v>17</v>
      </c>
      <c r="DE267">
        <v>1550</v>
      </c>
      <c r="DF267">
        <v>30</v>
      </c>
      <c r="DG267">
        <v>1</v>
      </c>
      <c r="DH267">
        <v>17</v>
      </c>
      <c r="DI267">
        <v>1550</v>
      </c>
      <c r="DJ267">
        <v>31</v>
      </c>
      <c r="DK267">
        <v>1</v>
      </c>
      <c r="DL267">
        <v>17</v>
      </c>
      <c r="DM267">
        <v>1600</v>
      </c>
      <c r="DN267">
        <v>1</v>
      </c>
      <c r="DO267">
        <v>2</v>
      </c>
      <c r="DP267">
        <v>17</v>
      </c>
      <c r="DQ267">
        <v>1650</v>
      </c>
      <c r="DZ267">
        <v>1</v>
      </c>
      <c r="EA267">
        <v>21</v>
      </c>
      <c r="EB267">
        <v>1</v>
      </c>
      <c r="EC267">
        <v>17</v>
      </c>
      <c r="ED267">
        <v>0</v>
      </c>
      <c r="EE267">
        <v>77.5</v>
      </c>
      <c r="EF267">
        <v>2</v>
      </c>
      <c r="EG267">
        <v>4.6500000000000004</v>
      </c>
      <c r="EH267">
        <v>1</v>
      </c>
      <c r="EI267">
        <v>75</v>
      </c>
      <c r="EJ267">
        <v>2</v>
      </c>
      <c r="EM267">
        <v>0</v>
      </c>
      <c r="ES267">
        <v>0</v>
      </c>
      <c r="ET267">
        <v>0</v>
      </c>
      <c r="EV267" t="s">
        <v>189</v>
      </c>
      <c r="EW267">
        <v>27</v>
      </c>
      <c r="EX267">
        <v>3</v>
      </c>
      <c r="EY267">
        <v>17</v>
      </c>
      <c r="EZ267" s="1">
        <v>0.39444444444444443</v>
      </c>
      <c r="FA267" t="str">
        <f>VLOOKUP(Table_Neonatal5[[#This Row],[Gender]],Table_Gender2[],2,FALSE)</f>
        <v>masculin</v>
      </c>
      <c r="FB267" t="e">
        <f>VLOOKUP(Table_Neonatal5[[#This Row],[PretermBy]],Table_PretermBy7[],2,FALSE)</f>
        <v>#N/A</v>
      </c>
      <c r="FC267" t="str">
        <f>VLOOKUP(Table_Neonatal5[[#This Row],[Diagnosis1]],Table_diagnosis[],2,FALSE)</f>
        <v>Prematurite</v>
      </c>
      <c r="FD267" t="str">
        <f>VLOOKUP(Table_Neonatal5[[#This Row],[Diagnosis2]],Table_diagnosis[],2,FALSE)</f>
        <v>Infection neonatale / septicimie neonatale</v>
      </c>
      <c r="FE267" s="4" t="str">
        <f>VLOOKUP(Table_Neonatal5[[#This Row],[DischargeLoc]],Table_DischargeLoc1[],2,FALSE)</f>
        <v>Sortie/maternite</v>
      </c>
      <c r="FF267" s="4" t="str">
        <f>VLOOKUP(Table_Neonatal5[[#This Row],[AdmissionTempLow]],Table_YesNo8[],2,FALSE)</f>
        <v>Non</v>
      </c>
      <c r="FG267" s="4" t="str">
        <f>VLOOKUP(Table_Neonatal5[[#This Row],[BirthWeightLow]],Table_YesNo8[],2,FALSE)</f>
        <v>Non</v>
      </c>
      <c r="FH267" s="4" t="str">
        <f>VLOOKUP(Table_Neonatal5[[#This Row],[GestationalAgeLow]],Table_YesNo8[],2,FALSE)</f>
        <v>Non</v>
      </c>
      <c r="FI267" s="4" t="str">
        <f>VLOOKUP(Table_Neonatal5[[#This Row],[MethRx]],Table_YesNo8[],2,FALSE)</f>
        <v>Oui</v>
      </c>
      <c r="FJ267" s="4" t="str">
        <f>VLOOKUP(Table_Neonatal5[[#This Row],[OxygenTherapy]],Table_YesNo8[],2,FALSE)</f>
        <v>Non</v>
      </c>
      <c r="FK267" s="4" t="e">
        <f>VLOOKUP(Table_Neonatal5[[#This Row],[OxygenMethod]],Table_OxygenMethod6[],2,FALSE)</f>
        <v>#N/A</v>
      </c>
      <c r="FL267" s="4" t="str">
        <f>VLOOKUP(Table_Neonatal5[[#This Row],[BloodSugarLow]],Table_YesNo8[],2,FALSE)</f>
        <v>Non</v>
      </c>
      <c r="FM267" s="4" t="str">
        <f>VLOOKUP(Table_Neonatal5[[#This Row],[AdmittedFirst48]],Table_YesNo8[],2,FALSE)</f>
        <v>Oui</v>
      </c>
      <c r="FN267" s="4" t="str">
        <f>VLOOKUP(Table_Neonatal5[[#This Row],[Remained2weeks]],Table_YesNo8[],2,FALSE)</f>
        <v>Oui</v>
      </c>
      <c r="FO267" s="4" t="str">
        <f>VLOOKUP(Table_Neonatal5[[#This Row],[Antibiotics]],Table_YesNo8[],2,FALSE)</f>
        <v>Oui</v>
      </c>
      <c r="FP267" s="4" t="str">
        <f>VLOOKUP(Table_Neonatal5[[#This Row],[BilirubinMeas]],Table_YesNo8[],2,FALSE)</f>
        <v>Non</v>
      </c>
      <c r="FQ267" s="4" t="str">
        <f>VLOOKUP(Table_Neonatal5[[#This Row],[Phototherapy]],Table_YesNo8[],2,FALSE)</f>
        <v>Non</v>
      </c>
      <c r="FR267" s="3">
        <f>DATE(2000+Table_Neonatal5[[#This Row],[AdmitYear]],Table_Neonatal5[[#This Row],[AdmitMonth]],Table_Neonatal5[[#This Row],[AdmitDay]])</f>
        <v>42756</v>
      </c>
    </row>
    <row r="268" spans="1:174" x14ac:dyDescent="0.25">
      <c r="A268" t="s">
        <v>528</v>
      </c>
      <c r="B268" s="1">
        <v>0.41736111111111113</v>
      </c>
      <c r="C268" t="s">
        <v>185</v>
      </c>
      <c r="D268">
        <v>13</v>
      </c>
      <c r="E268">
        <v>10</v>
      </c>
      <c r="F268">
        <v>16</v>
      </c>
      <c r="G268">
        <v>0</v>
      </c>
      <c r="H268">
        <v>27</v>
      </c>
      <c r="I268">
        <v>10</v>
      </c>
      <c r="J268">
        <v>16</v>
      </c>
      <c r="K268">
        <v>0</v>
      </c>
      <c r="L268">
        <v>0</v>
      </c>
      <c r="M268">
        <v>0</v>
      </c>
      <c r="N268">
        <v>3700</v>
      </c>
      <c r="O268">
        <v>0</v>
      </c>
      <c r="R268">
        <v>0</v>
      </c>
      <c r="T268" s="2">
        <v>0.46527777777777779</v>
      </c>
      <c r="U268">
        <v>0</v>
      </c>
      <c r="V268">
        <v>14</v>
      </c>
      <c r="W268">
        <v>0</v>
      </c>
      <c r="X268">
        <v>12</v>
      </c>
      <c r="Y268">
        <v>0</v>
      </c>
      <c r="Z268" t="s">
        <v>529</v>
      </c>
      <c r="AB268">
        <v>1</v>
      </c>
      <c r="AD268">
        <v>28</v>
      </c>
      <c r="AE268">
        <v>10</v>
      </c>
      <c r="AF268">
        <v>16</v>
      </c>
      <c r="AG268">
        <v>0</v>
      </c>
      <c r="AH268">
        <v>15</v>
      </c>
      <c r="AI268">
        <v>0</v>
      </c>
      <c r="AJ268">
        <v>1</v>
      </c>
      <c r="AK268">
        <v>3500</v>
      </c>
      <c r="AL268">
        <v>0</v>
      </c>
      <c r="AM268">
        <v>10</v>
      </c>
      <c r="AN268" s="2">
        <v>0.46527777777777779</v>
      </c>
      <c r="AO268">
        <v>0</v>
      </c>
      <c r="AP268">
        <v>27</v>
      </c>
      <c r="AQ268">
        <v>10</v>
      </c>
      <c r="AR268">
        <v>16</v>
      </c>
      <c r="AS268">
        <v>0</v>
      </c>
      <c r="AT268">
        <v>0</v>
      </c>
      <c r="AU268" s="1"/>
      <c r="AV268">
        <v>0</v>
      </c>
      <c r="AX268">
        <v>0</v>
      </c>
      <c r="AZ268">
        <v>0</v>
      </c>
      <c r="BA268">
        <v>0</v>
      </c>
      <c r="BF268">
        <v>0</v>
      </c>
      <c r="BG268" s="2"/>
      <c r="BH268">
        <v>0</v>
      </c>
      <c r="BL268">
        <v>0</v>
      </c>
      <c r="BM268" s="1"/>
      <c r="BN268">
        <v>0</v>
      </c>
      <c r="BP268" s="3"/>
      <c r="BQ268">
        <v>0</v>
      </c>
      <c r="BR268" s="3"/>
      <c r="BS268">
        <v>0</v>
      </c>
      <c r="BT268">
        <v>0</v>
      </c>
      <c r="BU268">
        <v>0</v>
      </c>
      <c r="DZ268">
        <v>0</v>
      </c>
      <c r="ED268">
        <v>0</v>
      </c>
      <c r="EM268">
        <v>0</v>
      </c>
      <c r="ES268">
        <v>0</v>
      </c>
      <c r="ET268">
        <v>0</v>
      </c>
      <c r="EV268" t="s">
        <v>189</v>
      </c>
      <c r="EW268">
        <v>11</v>
      </c>
      <c r="EX268">
        <v>11</v>
      </c>
      <c r="EY268">
        <v>16</v>
      </c>
      <c r="EZ268" s="1">
        <v>0.42083333333333334</v>
      </c>
      <c r="FA268" t="str">
        <f>VLOOKUP(Table_Neonatal5[[#This Row],[Gender]],Table_Gender2[],2,FALSE)</f>
        <v>masculin</v>
      </c>
      <c r="FB268" t="e">
        <f>VLOOKUP(Table_Neonatal5[[#This Row],[PretermBy]],Table_PretermBy7[],2,FALSE)</f>
        <v>#N/A</v>
      </c>
      <c r="FC268" t="str">
        <f>VLOOKUP(Table_Neonatal5[[#This Row],[Diagnosis1]],Table_diagnosis[],2,FALSE)</f>
        <v>Autre diagnostic</v>
      </c>
      <c r="FD268" t="e">
        <f>VLOOKUP(Table_Neonatal5[[#This Row],[Diagnosis2]],Table_diagnosis[],2,FALSE)</f>
        <v>#N/A</v>
      </c>
      <c r="FE268" s="4" t="str">
        <f>VLOOKUP(Table_Neonatal5[[#This Row],[DischargeLoc]],Table_DischargeLoc1[],2,FALSE)</f>
        <v>Sortie/maternite</v>
      </c>
      <c r="FF268" s="4" t="str">
        <f>VLOOKUP(Table_Neonatal5[[#This Row],[AdmissionTempLow]],Table_YesNo8[],2,FALSE)</f>
        <v>Non</v>
      </c>
      <c r="FG268" s="4" t="str">
        <f>VLOOKUP(Table_Neonatal5[[#This Row],[BirthWeightLow]],Table_YesNo8[],2,FALSE)</f>
        <v>Non</v>
      </c>
      <c r="FH268" s="4" t="str">
        <f>VLOOKUP(Table_Neonatal5[[#This Row],[GestationalAgeLow]],Table_YesNo8[],2,FALSE)</f>
        <v>Non</v>
      </c>
      <c r="FI268" s="4" t="str">
        <f>VLOOKUP(Table_Neonatal5[[#This Row],[MethRx]],Table_YesNo8[],2,FALSE)</f>
        <v>Non</v>
      </c>
      <c r="FJ268" s="4" t="str">
        <f>VLOOKUP(Table_Neonatal5[[#This Row],[OxygenTherapy]],Table_YesNo8[],2,FALSE)</f>
        <v>Non</v>
      </c>
      <c r="FK268" s="4" t="e">
        <f>VLOOKUP(Table_Neonatal5[[#This Row],[OxygenMethod]],Table_OxygenMethod6[],2,FALSE)</f>
        <v>#N/A</v>
      </c>
      <c r="FL268" s="4" t="str">
        <f>VLOOKUP(Table_Neonatal5[[#This Row],[BloodSugarLow]],Table_YesNo8[],2,FALSE)</f>
        <v>Non</v>
      </c>
      <c r="FM268" s="4" t="str">
        <f>VLOOKUP(Table_Neonatal5[[#This Row],[AdmittedFirst48]],Table_YesNo8[],2,FALSE)</f>
        <v>Non</v>
      </c>
      <c r="FN268" s="4" t="str">
        <f>VLOOKUP(Table_Neonatal5[[#This Row],[Remained2weeks]],Table_YesNo8[],2,FALSE)</f>
        <v>Non</v>
      </c>
      <c r="FO268" s="4" t="str">
        <f>VLOOKUP(Table_Neonatal5[[#This Row],[Antibiotics]],Table_YesNo8[],2,FALSE)</f>
        <v>Non</v>
      </c>
      <c r="FP268" s="4" t="str">
        <f>VLOOKUP(Table_Neonatal5[[#This Row],[BilirubinMeas]],Table_YesNo8[],2,FALSE)</f>
        <v>Non</v>
      </c>
      <c r="FQ268" s="4" t="str">
        <f>VLOOKUP(Table_Neonatal5[[#This Row],[Phototherapy]],Table_YesNo8[],2,FALSE)</f>
        <v>Non</v>
      </c>
      <c r="FR268" s="3">
        <f>DATE(2000+Table_Neonatal5[[#This Row],[AdmitYear]],Table_Neonatal5[[#This Row],[AdmitMonth]],Table_Neonatal5[[#This Row],[AdmitDay]])</f>
        <v>42670</v>
      </c>
    </row>
    <row r="269" spans="1:174" x14ac:dyDescent="0.25">
      <c r="A269" t="s">
        <v>530</v>
      </c>
      <c r="B269" s="1">
        <v>0.54652777777777772</v>
      </c>
      <c r="C269" t="s">
        <v>185</v>
      </c>
      <c r="D269">
        <v>9</v>
      </c>
      <c r="E269">
        <v>12</v>
      </c>
      <c r="F269">
        <v>16</v>
      </c>
      <c r="G269">
        <v>0</v>
      </c>
      <c r="H269">
        <v>9</v>
      </c>
      <c r="I269">
        <v>12</v>
      </c>
      <c r="J269">
        <v>16</v>
      </c>
      <c r="K269">
        <v>0</v>
      </c>
      <c r="L269">
        <v>0</v>
      </c>
      <c r="M269">
        <v>0</v>
      </c>
      <c r="N269">
        <v>2000</v>
      </c>
      <c r="O269">
        <v>0</v>
      </c>
      <c r="P269">
        <v>0</v>
      </c>
      <c r="R269">
        <v>0</v>
      </c>
      <c r="T269" s="2">
        <v>0.3888888888888889</v>
      </c>
      <c r="U269">
        <v>0</v>
      </c>
      <c r="V269">
        <v>0</v>
      </c>
      <c r="W269">
        <v>0</v>
      </c>
      <c r="X269">
        <v>3</v>
      </c>
      <c r="Y269">
        <v>0</v>
      </c>
      <c r="AA269">
        <v>8</v>
      </c>
      <c r="AB269">
        <v>0</v>
      </c>
      <c r="AD269">
        <v>16</v>
      </c>
      <c r="AE269">
        <v>12</v>
      </c>
      <c r="AF269">
        <v>16</v>
      </c>
      <c r="AG269">
        <v>0</v>
      </c>
      <c r="AH269">
        <v>4</v>
      </c>
      <c r="AI269">
        <v>0</v>
      </c>
      <c r="AJ269">
        <v>1</v>
      </c>
      <c r="AK269">
        <v>2650</v>
      </c>
      <c r="AL269">
        <v>0</v>
      </c>
      <c r="AM269">
        <v>17</v>
      </c>
      <c r="AN269" s="2">
        <v>0.3888888888888889</v>
      </c>
      <c r="AO269">
        <v>0</v>
      </c>
      <c r="AP269">
        <v>9</v>
      </c>
      <c r="AQ269">
        <v>12</v>
      </c>
      <c r="AR269">
        <v>16</v>
      </c>
      <c r="AS269">
        <v>0</v>
      </c>
      <c r="AT269">
        <v>0</v>
      </c>
      <c r="AU269" s="1"/>
      <c r="AV269">
        <v>0</v>
      </c>
      <c r="AX269">
        <v>0</v>
      </c>
      <c r="AZ269">
        <v>0</v>
      </c>
      <c r="BA269">
        <v>0</v>
      </c>
      <c r="BF269">
        <v>0</v>
      </c>
      <c r="BG269" s="2"/>
      <c r="BH269">
        <v>0</v>
      </c>
      <c r="BL269">
        <v>0</v>
      </c>
      <c r="BM269" s="1"/>
      <c r="BN269">
        <v>0</v>
      </c>
      <c r="BO269">
        <v>0</v>
      </c>
      <c r="BP269" s="3"/>
      <c r="BQ269">
        <v>0</v>
      </c>
      <c r="BR269" s="3"/>
      <c r="BT269">
        <v>1</v>
      </c>
      <c r="BU269">
        <v>0</v>
      </c>
      <c r="DZ269">
        <v>1</v>
      </c>
      <c r="EA269">
        <v>9</v>
      </c>
      <c r="EB269">
        <v>12</v>
      </c>
      <c r="EC269">
        <v>16</v>
      </c>
      <c r="ED269">
        <v>0</v>
      </c>
      <c r="EE269">
        <v>125</v>
      </c>
      <c r="EF269">
        <v>2</v>
      </c>
      <c r="EG269">
        <v>12.5</v>
      </c>
      <c r="EH269">
        <v>1</v>
      </c>
      <c r="EM269">
        <v>0</v>
      </c>
      <c r="ES269">
        <v>0</v>
      </c>
      <c r="ET269">
        <v>0</v>
      </c>
      <c r="EV269" t="s">
        <v>189</v>
      </c>
      <c r="EW269">
        <v>11</v>
      </c>
      <c r="EX269">
        <v>1</v>
      </c>
      <c r="EY269">
        <v>16</v>
      </c>
      <c r="EZ269" s="1">
        <v>0.55069444444444449</v>
      </c>
      <c r="FA269" t="str">
        <f>VLOOKUP(Table_Neonatal5[[#This Row],[Gender]],Table_Gender2[],2,FALSE)</f>
        <v>masculin</v>
      </c>
      <c r="FB269" t="e">
        <f>VLOOKUP(Table_Neonatal5[[#This Row],[PretermBy]],Table_PretermBy7[],2,FALSE)</f>
        <v>#N/A</v>
      </c>
      <c r="FC269" t="str">
        <f>VLOOKUP(Table_Neonatal5[[#This Row],[Diagnosis1]],Table_diagnosis[],2,FALSE)</f>
        <v>Infection neonatale / septicimie neonatale</v>
      </c>
      <c r="FD269" t="str">
        <f>VLOOKUP(Table_Neonatal5[[#This Row],[Diagnosis2]],Table_diagnosis[],2,FALSE)</f>
        <v>Asphyxia a la naissance / APGAR bas / HIE</v>
      </c>
      <c r="FE269" s="4" t="str">
        <f>VLOOKUP(Table_Neonatal5[[#This Row],[DischargeLoc]],Table_DischargeLoc1[],2,FALSE)</f>
        <v>Sortie/maternite</v>
      </c>
      <c r="FF269" s="4" t="str">
        <f>VLOOKUP(Table_Neonatal5[[#This Row],[AdmissionTempLow]],Table_YesNo8[],2,FALSE)</f>
        <v>Non</v>
      </c>
      <c r="FG269" s="4" t="str">
        <f>VLOOKUP(Table_Neonatal5[[#This Row],[BirthWeightLow]],Table_YesNo8[],2,FALSE)</f>
        <v>Non</v>
      </c>
      <c r="FH269" s="4" t="str">
        <f>VLOOKUP(Table_Neonatal5[[#This Row],[GestationalAgeLow]],Table_YesNo8[],2,FALSE)</f>
        <v>Non</v>
      </c>
      <c r="FI269" s="4" t="str">
        <f>VLOOKUP(Table_Neonatal5[[#This Row],[MethRx]],Table_YesNo8[],2,FALSE)</f>
        <v>Non</v>
      </c>
      <c r="FJ269" s="4" t="str">
        <f>VLOOKUP(Table_Neonatal5[[#This Row],[OxygenTherapy]],Table_YesNo8[],2,FALSE)</f>
        <v>Non</v>
      </c>
      <c r="FK269" s="4" t="e">
        <f>VLOOKUP(Table_Neonatal5[[#This Row],[OxygenMethod]],Table_OxygenMethod6[],2,FALSE)</f>
        <v>#N/A</v>
      </c>
      <c r="FL269" s="4" t="str">
        <f>VLOOKUP(Table_Neonatal5[[#This Row],[BloodSugarLow]],Table_YesNo8[],2,FALSE)</f>
        <v>Non</v>
      </c>
      <c r="FM269" s="4" t="str">
        <f>VLOOKUP(Table_Neonatal5[[#This Row],[AdmittedFirst48]],Table_YesNo8[],2,FALSE)</f>
        <v>Oui</v>
      </c>
      <c r="FN269" s="4" t="str">
        <f>VLOOKUP(Table_Neonatal5[[#This Row],[Remained2weeks]],Table_YesNo8[],2,FALSE)</f>
        <v>Non</v>
      </c>
      <c r="FO269" s="4" t="str">
        <f>VLOOKUP(Table_Neonatal5[[#This Row],[Antibiotics]],Table_YesNo8[],2,FALSE)</f>
        <v>Oui</v>
      </c>
      <c r="FP269" s="4" t="str">
        <f>VLOOKUP(Table_Neonatal5[[#This Row],[BilirubinMeas]],Table_YesNo8[],2,FALSE)</f>
        <v>Non</v>
      </c>
      <c r="FQ269" s="4" t="str">
        <f>VLOOKUP(Table_Neonatal5[[#This Row],[Phototherapy]],Table_YesNo8[],2,FALSE)</f>
        <v>Non</v>
      </c>
      <c r="FR269" s="3">
        <f>DATE(2000+Table_Neonatal5[[#This Row],[AdmitYear]],Table_Neonatal5[[#This Row],[AdmitMonth]],Table_Neonatal5[[#This Row],[AdmitDay]])</f>
        <v>42713</v>
      </c>
    </row>
    <row r="270" spans="1:174" x14ac:dyDescent="0.25">
      <c r="A270" t="s">
        <v>531</v>
      </c>
      <c r="B270" s="1">
        <v>0.40069444444444446</v>
      </c>
      <c r="C270" t="s">
        <v>185</v>
      </c>
      <c r="D270">
        <v>20</v>
      </c>
      <c r="E270">
        <v>2</v>
      </c>
      <c r="F270">
        <v>17</v>
      </c>
      <c r="G270">
        <v>0</v>
      </c>
      <c r="H270">
        <v>20</v>
      </c>
      <c r="I270">
        <v>2</v>
      </c>
      <c r="J270">
        <v>17</v>
      </c>
      <c r="K270">
        <v>0</v>
      </c>
      <c r="L270">
        <v>0</v>
      </c>
      <c r="M270">
        <v>0</v>
      </c>
      <c r="N270">
        <v>2400</v>
      </c>
      <c r="O270">
        <v>0</v>
      </c>
      <c r="P270">
        <v>0</v>
      </c>
      <c r="R270">
        <v>0</v>
      </c>
      <c r="T270" s="2">
        <v>0.73611111111111116</v>
      </c>
      <c r="U270">
        <v>0</v>
      </c>
      <c r="V270">
        <v>0</v>
      </c>
      <c r="W270">
        <v>0</v>
      </c>
      <c r="X270">
        <v>8</v>
      </c>
      <c r="Y270">
        <v>0</v>
      </c>
      <c r="AA270">
        <v>3</v>
      </c>
      <c r="AB270">
        <v>0</v>
      </c>
      <c r="AD270">
        <v>27</v>
      </c>
      <c r="AE270">
        <v>2</v>
      </c>
      <c r="AF270">
        <v>17</v>
      </c>
      <c r="AG270">
        <v>0</v>
      </c>
      <c r="AH270">
        <v>7</v>
      </c>
      <c r="AI270">
        <v>0</v>
      </c>
      <c r="AJ270">
        <v>1</v>
      </c>
      <c r="AK270">
        <v>2600</v>
      </c>
      <c r="AL270">
        <v>0</v>
      </c>
      <c r="AM270">
        <v>17</v>
      </c>
      <c r="AN270" s="2">
        <v>0.73611111111111116</v>
      </c>
      <c r="AO270">
        <v>0</v>
      </c>
      <c r="AP270">
        <v>20</v>
      </c>
      <c r="AQ270">
        <v>2</v>
      </c>
      <c r="AR270">
        <v>17</v>
      </c>
      <c r="AS270">
        <v>0</v>
      </c>
      <c r="AT270">
        <v>0</v>
      </c>
      <c r="AU270" s="1"/>
      <c r="AV270">
        <v>0</v>
      </c>
      <c r="AX270">
        <v>0</v>
      </c>
      <c r="AZ270">
        <v>0</v>
      </c>
      <c r="BA270">
        <v>0</v>
      </c>
      <c r="BF270">
        <v>0</v>
      </c>
      <c r="BG270" s="2"/>
      <c r="BH270">
        <v>0</v>
      </c>
      <c r="BL270">
        <v>0</v>
      </c>
      <c r="BM270" s="1"/>
      <c r="BN270">
        <v>0</v>
      </c>
      <c r="BO270">
        <v>0</v>
      </c>
      <c r="BP270" s="3"/>
      <c r="BQ270">
        <v>0</v>
      </c>
      <c r="BR270" s="3"/>
      <c r="BS270">
        <v>0</v>
      </c>
      <c r="BT270">
        <v>1</v>
      </c>
      <c r="BU270">
        <v>0</v>
      </c>
      <c r="DZ270">
        <v>1</v>
      </c>
      <c r="EA270">
        <v>20</v>
      </c>
      <c r="EB270">
        <v>2</v>
      </c>
      <c r="EC270">
        <v>17</v>
      </c>
      <c r="ED270">
        <v>0</v>
      </c>
      <c r="EE270">
        <v>122.5</v>
      </c>
      <c r="EF270">
        <v>2</v>
      </c>
      <c r="EG270">
        <v>12.25</v>
      </c>
      <c r="EH270">
        <v>1</v>
      </c>
      <c r="EM270">
        <v>0</v>
      </c>
      <c r="ES270">
        <v>0</v>
      </c>
      <c r="ET270">
        <v>0</v>
      </c>
      <c r="EV270" t="s">
        <v>189</v>
      </c>
      <c r="EW270">
        <v>27</v>
      </c>
      <c r="EX270">
        <v>3</v>
      </c>
      <c r="EY270">
        <v>17</v>
      </c>
      <c r="EZ270" s="1">
        <v>0.40486111111111112</v>
      </c>
      <c r="FA270" t="str">
        <f>VLOOKUP(Table_Neonatal5[[#This Row],[Gender]],Table_Gender2[],2,FALSE)</f>
        <v>masculin</v>
      </c>
      <c r="FB270" t="e">
        <f>VLOOKUP(Table_Neonatal5[[#This Row],[PretermBy]],Table_PretermBy7[],2,FALSE)</f>
        <v>#N/A</v>
      </c>
      <c r="FC270" t="str">
        <f>VLOOKUP(Table_Neonatal5[[#This Row],[Diagnosis1]],Table_diagnosis[],2,FALSE)</f>
        <v>Asphyxia a la naissance / APGAR bas / HIE</v>
      </c>
      <c r="FD270" t="str">
        <f>VLOOKUP(Table_Neonatal5[[#This Row],[Diagnosis2]],Table_diagnosis[],2,FALSE)</f>
        <v>Infection neonatale / septicimie neonatale</v>
      </c>
      <c r="FE270" s="4" t="str">
        <f>VLOOKUP(Table_Neonatal5[[#This Row],[DischargeLoc]],Table_DischargeLoc1[],2,FALSE)</f>
        <v>Sortie/maternite</v>
      </c>
      <c r="FF270" s="4" t="str">
        <f>VLOOKUP(Table_Neonatal5[[#This Row],[AdmissionTempLow]],Table_YesNo8[],2,FALSE)</f>
        <v>Non</v>
      </c>
      <c r="FG270" s="4" t="str">
        <f>VLOOKUP(Table_Neonatal5[[#This Row],[BirthWeightLow]],Table_YesNo8[],2,FALSE)</f>
        <v>Non</v>
      </c>
      <c r="FH270" s="4" t="str">
        <f>VLOOKUP(Table_Neonatal5[[#This Row],[GestationalAgeLow]],Table_YesNo8[],2,FALSE)</f>
        <v>Non</v>
      </c>
      <c r="FI270" s="4" t="str">
        <f>VLOOKUP(Table_Neonatal5[[#This Row],[MethRx]],Table_YesNo8[],2,FALSE)</f>
        <v>Non</v>
      </c>
      <c r="FJ270" s="4" t="str">
        <f>VLOOKUP(Table_Neonatal5[[#This Row],[OxygenTherapy]],Table_YesNo8[],2,FALSE)</f>
        <v>Non</v>
      </c>
      <c r="FK270" s="4" t="e">
        <f>VLOOKUP(Table_Neonatal5[[#This Row],[OxygenMethod]],Table_OxygenMethod6[],2,FALSE)</f>
        <v>#N/A</v>
      </c>
      <c r="FL270" s="4" t="str">
        <f>VLOOKUP(Table_Neonatal5[[#This Row],[BloodSugarLow]],Table_YesNo8[],2,FALSE)</f>
        <v>Non</v>
      </c>
      <c r="FM270" s="4" t="str">
        <f>VLOOKUP(Table_Neonatal5[[#This Row],[AdmittedFirst48]],Table_YesNo8[],2,FALSE)</f>
        <v>Oui</v>
      </c>
      <c r="FN270" s="4" t="str">
        <f>VLOOKUP(Table_Neonatal5[[#This Row],[Remained2weeks]],Table_YesNo8[],2,FALSE)</f>
        <v>Non</v>
      </c>
      <c r="FO270" s="4" t="str">
        <f>VLOOKUP(Table_Neonatal5[[#This Row],[Antibiotics]],Table_YesNo8[],2,FALSE)</f>
        <v>Oui</v>
      </c>
      <c r="FP270" s="4" t="str">
        <f>VLOOKUP(Table_Neonatal5[[#This Row],[BilirubinMeas]],Table_YesNo8[],2,FALSE)</f>
        <v>Non</v>
      </c>
      <c r="FQ270" s="4" t="str">
        <f>VLOOKUP(Table_Neonatal5[[#This Row],[Phototherapy]],Table_YesNo8[],2,FALSE)</f>
        <v>Non</v>
      </c>
      <c r="FR270" s="3">
        <f>DATE(2000+Table_Neonatal5[[#This Row],[AdmitYear]],Table_Neonatal5[[#This Row],[AdmitMonth]],Table_Neonatal5[[#This Row],[AdmitDay]])</f>
        <v>42786</v>
      </c>
    </row>
    <row r="271" spans="1:174" x14ac:dyDescent="0.25">
      <c r="A271" t="s">
        <v>532</v>
      </c>
      <c r="B271" s="1">
        <v>0.34236111111111112</v>
      </c>
      <c r="C271" t="s">
        <v>185</v>
      </c>
      <c r="D271">
        <v>12</v>
      </c>
      <c r="E271">
        <v>11</v>
      </c>
      <c r="F271">
        <v>16</v>
      </c>
      <c r="G271">
        <v>0</v>
      </c>
      <c r="H271">
        <v>12</v>
      </c>
      <c r="I271">
        <v>11</v>
      </c>
      <c r="J271">
        <v>16</v>
      </c>
      <c r="K271">
        <v>0</v>
      </c>
      <c r="L271">
        <v>0</v>
      </c>
      <c r="M271">
        <v>0</v>
      </c>
      <c r="N271">
        <v>3200</v>
      </c>
      <c r="O271">
        <v>0</v>
      </c>
      <c r="P271">
        <v>0</v>
      </c>
      <c r="R271">
        <v>0</v>
      </c>
      <c r="T271" s="2">
        <v>0.13541666666666666</v>
      </c>
      <c r="U271">
        <v>0</v>
      </c>
      <c r="V271">
        <v>0</v>
      </c>
      <c r="W271">
        <v>0</v>
      </c>
      <c r="X271">
        <v>8</v>
      </c>
      <c r="Y271">
        <v>0</v>
      </c>
      <c r="AA271">
        <v>9</v>
      </c>
      <c r="AB271">
        <v>0</v>
      </c>
      <c r="AD271">
        <v>19</v>
      </c>
      <c r="AE271">
        <v>11</v>
      </c>
      <c r="AF271">
        <v>16</v>
      </c>
      <c r="AG271">
        <v>0</v>
      </c>
      <c r="AH271">
        <v>7</v>
      </c>
      <c r="AI271">
        <v>0</v>
      </c>
      <c r="AJ271">
        <v>1</v>
      </c>
      <c r="AK271">
        <v>3500</v>
      </c>
      <c r="AL271">
        <v>0</v>
      </c>
      <c r="AM271">
        <v>17</v>
      </c>
      <c r="AN271" s="2">
        <v>0.13541666666666666</v>
      </c>
      <c r="AO271">
        <v>0</v>
      </c>
      <c r="AP271">
        <v>12</v>
      </c>
      <c r="AQ271">
        <v>11</v>
      </c>
      <c r="AR271">
        <v>16</v>
      </c>
      <c r="AS271">
        <v>0</v>
      </c>
      <c r="AT271">
        <v>0</v>
      </c>
      <c r="AU271" s="1"/>
      <c r="AV271">
        <v>0</v>
      </c>
      <c r="AX271">
        <v>0</v>
      </c>
      <c r="AZ271">
        <v>0</v>
      </c>
      <c r="BA271">
        <v>1</v>
      </c>
      <c r="BB271">
        <v>2</v>
      </c>
      <c r="BC271">
        <v>12</v>
      </c>
      <c r="BD271">
        <v>11</v>
      </c>
      <c r="BE271">
        <v>16</v>
      </c>
      <c r="BF271">
        <v>0</v>
      </c>
      <c r="BG271" s="2">
        <v>0.13541666666666666</v>
      </c>
      <c r="BH271">
        <v>0</v>
      </c>
      <c r="BI271">
        <v>12</v>
      </c>
      <c r="BJ271">
        <v>11</v>
      </c>
      <c r="BK271">
        <v>16</v>
      </c>
      <c r="BL271">
        <v>0</v>
      </c>
      <c r="BM271" s="1">
        <v>0.5</v>
      </c>
      <c r="BN271">
        <v>0</v>
      </c>
      <c r="BP271" s="3"/>
      <c r="BQ271">
        <v>0</v>
      </c>
      <c r="BR271" s="3"/>
      <c r="BS271">
        <v>0</v>
      </c>
      <c r="BT271">
        <v>1</v>
      </c>
      <c r="BU271">
        <v>0</v>
      </c>
      <c r="DZ271">
        <v>1</v>
      </c>
      <c r="EA271">
        <v>12</v>
      </c>
      <c r="EB271">
        <v>11</v>
      </c>
      <c r="EC271">
        <v>16</v>
      </c>
      <c r="ED271">
        <v>0</v>
      </c>
      <c r="EE271">
        <v>160</v>
      </c>
      <c r="EF271">
        <v>2</v>
      </c>
      <c r="EG271">
        <v>16</v>
      </c>
      <c r="EH271">
        <v>1</v>
      </c>
      <c r="EM271">
        <v>0</v>
      </c>
      <c r="ES271">
        <v>0</v>
      </c>
      <c r="ET271">
        <v>0</v>
      </c>
      <c r="EV271" t="s">
        <v>189</v>
      </c>
      <c r="EW271">
        <v>12</v>
      </c>
      <c r="EX271">
        <v>12</v>
      </c>
      <c r="EY271">
        <v>16</v>
      </c>
      <c r="EZ271" s="1">
        <v>0.34652777777777777</v>
      </c>
      <c r="FA271" t="str">
        <f>VLOOKUP(Table_Neonatal5[[#This Row],[Gender]],Table_Gender2[],2,FALSE)</f>
        <v>masculin</v>
      </c>
      <c r="FB271" t="e">
        <f>VLOOKUP(Table_Neonatal5[[#This Row],[PretermBy]],Table_PretermBy7[],2,FALSE)</f>
        <v>#N/A</v>
      </c>
      <c r="FC271" t="str">
        <f>VLOOKUP(Table_Neonatal5[[#This Row],[Diagnosis1]],Table_diagnosis[],2,FALSE)</f>
        <v>Asphyxia a la naissance / APGAR bas / HIE</v>
      </c>
      <c r="FD271" t="str">
        <f>VLOOKUP(Table_Neonatal5[[#This Row],[Diagnosis2]],Table_diagnosis[],2,FALSE)</f>
        <v>Convulsion</v>
      </c>
      <c r="FE271" s="4" t="str">
        <f>VLOOKUP(Table_Neonatal5[[#This Row],[DischargeLoc]],Table_DischargeLoc1[],2,FALSE)</f>
        <v>Sortie/maternite</v>
      </c>
      <c r="FF271" s="4" t="str">
        <f>VLOOKUP(Table_Neonatal5[[#This Row],[AdmissionTempLow]],Table_YesNo8[],2,FALSE)</f>
        <v>Non</v>
      </c>
      <c r="FG271" s="4" t="str">
        <f>VLOOKUP(Table_Neonatal5[[#This Row],[BirthWeightLow]],Table_YesNo8[],2,FALSE)</f>
        <v>Non</v>
      </c>
      <c r="FH271" s="4" t="str">
        <f>VLOOKUP(Table_Neonatal5[[#This Row],[GestationalAgeLow]],Table_YesNo8[],2,FALSE)</f>
        <v>Non</v>
      </c>
      <c r="FI271" s="4" t="str">
        <f>VLOOKUP(Table_Neonatal5[[#This Row],[MethRx]],Table_YesNo8[],2,FALSE)</f>
        <v>Non</v>
      </c>
      <c r="FJ271" s="4" t="str">
        <f>VLOOKUP(Table_Neonatal5[[#This Row],[OxygenTherapy]],Table_YesNo8[],2,FALSE)</f>
        <v>Oui</v>
      </c>
      <c r="FK271" s="4" t="str">
        <f>VLOOKUP(Table_Neonatal5[[#This Row],[OxygenMethod]],Table_OxygenMethod6[],2,FALSE)</f>
        <v>CPAP</v>
      </c>
      <c r="FL271" s="4" t="str">
        <f>VLOOKUP(Table_Neonatal5[[#This Row],[BloodSugarLow]],Table_YesNo8[],2,FALSE)</f>
        <v>Non</v>
      </c>
      <c r="FM271" s="4" t="str">
        <f>VLOOKUP(Table_Neonatal5[[#This Row],[AdmittedFirst48]],Table_YesNo8[],2,FALSE)</f>
        <v>Oui</v>
      </c>
      <c r="FN271" s="4" t="str">
        <f>VLOOKUP(Table_Neonatal5[[#This Row],[Remained2weeks]],Table_YesNo8[],2,FALSE)</f>
        <v>Non</v>
      </c>
      <c r="FO271" s="4" t="str">
        <f>VLOOKUP(Table_Neonatal5[[#This Row],[Antibiotics]],Table_YesNo8[],2,FALSE)</f>
        <v>Oui</v>
      </c>
      <c r="FP271" s="4" t="str">
        <f>VLOOKUP(Table_Neonatal5[[#This Row],[BilirubinMeas]],Table_YesNo8[],2,FALSE)</f>
        <v>Non</v>
      </c>
      <c r="FQ271" s="4" t="str">
        <f>VLOOKUP(Table_Neonatal5[[#This Row],[Phototherapy]],Table_YesNo8[],2,FALSE)</f>
        <v>Non</v>
      </c>
      <c r="FR271" s="3">
        <f>DATE(2000+Table_Neonatal5[[#This Row],[AdmitYear]],Table_Neonatal5[[#This Row],[AdmitMonth]],Table_Neonatal5[[#This Row],[AdmitDay]])</f>
        <v>42686</v>
      </c>
    </row>
    <row r="272" spans="1:174" x14ac:dyDescent="0.25">
      <c r="A272" t="s">
        <v>533</v>
      </c>
      <c r="B272" s="1">
        <v>0.41249999999999998</v>
      </c>
      <c r="C272" t="s">
        <v>185</v>
      </c>
      <c r="D272">
        <v>30</v>
      </c>
      <c r="E272">
        <v>9</v>
      </c>
      <c r="F272">
        <v>16</v>
      </c>
      <c r="G272">
        <v>0</v>
      </c>
      <c r="H272">
        <v>30</v>
      </c>
      <c r="I272">
        <v>9</v>
      </c>
      <c r="J272">
        <v>16</v>
      </c>
      <c r="K272">
        <v>0</v>
      </c>
      <c r="L272">
        <v>0</v>
      </c>
      <c r="M272">
        <v>0</v>
      </c>
      <c r="N272">
        <v>2600</v>
      </c>
      <c r="O272">
        <v>0</v>
      </c>
      <c r="P272">
        <v>0</v>
      </c>
      <c r="R272">
        <v>0</v>
      </c>
      <c r="T272" s="2">
        <v>0.4375</v>
      </c>
      <c r="U272">
        <v>0</v>
      </c>
      <c r="V272">
        <v>1</v>
      </c>
      <c r="W272">
        <v>0</v>
      </c>
      <c r="X272">
        <v>4</v>
      </c>
      <c r="Y272">
        <v>0</v>
      </c>
      <c r="AA272">
        <v>3</v>
      </c>
      <c r="AB272">
        <v>0</v>
      </c>
      <c r="AD272">
        <v>6</v>
      </c>
      <c r="AE272">
        <v>10</v>
      </c>
      <c r="AF272">
        <v>16</v>
      </c>
      <c r="AG272">
        <v>0</v>
      </c>
      <c r="AH272">
        <v>7</v>
      </c>
      <c r="AI272">
        <v>0</v>
      </c>
      <c r="AJ272">
        <v>1</v>
      </c>
      <c r="AK272">
        <v>3050</v>
      </c>
      <c r="AL272">
        <v>0</v>
      </c>
      <c r="AM272">
        <v>17</v>
      </c>
      <c r="AN272" s="2">
        <v>0.4375</v>
      </c>
      <c r="AO272">
        <v>0</v>
      </c>
      <c r="AP272">
        <v>30</v>
      </c>
      <c r="AQ272">
        <v>9</v>
      </c>
      <c r="AR272">
        <v>16</v>
      </c>
      <c r="AS272">
        <v>0</v>
      </c>
      <c r="AT272">
        <v>0</v>
      </c>
      <c r="AU272" s="1"/>
      <c r="AV272">
        <v>0</v>
      </c>
      <c r="AX272">
        <v>0</v>
      </c>
      <c r="AZ272">
        <v>0</v>
      </c>
      <c r="BA272">
        <v>0</v>
      </c>
      <c r="BF272">
        <v>0</v>
      </c>
      <c r="BG272" s="2"/>
      <c r="BH272">
        <v>0</v>
      </c>
      <c r="BL272">
        <v>0</v>
      </c>
      <c r="BM272" s="1"/>
      <c r="BN272">
        <v>0</v>
      </c>
      <c r="BP272" s="3"/>
      <c r="BQ272">
        <v>0</v>
      </c>
      <c r="BR272" s="3"/>
      <c r="BS272">
        <v>0</v>
      </c>
      <c r="BT272">
        <v>1</v>
      </c>
      <c r="BU272">
        <v>0</v>
      </c>
      <c r="DZ272">
        <v>1</v>
      </c>
      <c r="EA272">
        <v>30</v>
      </c>
      <c r="EB272">
        <v>9</v>
      </c>
      <c r="EC272">
        <v>16</v>
      </c>
      <c r="ED272">
        <v>0</v>
      </c>
      <c r="EE272">
        <v>130</v>
      </c>
      <c r="EF272">
        <v>2</v>
      </c>
      <c r="EG272">
        <v>13</v>
      </c>
      <c r="EH272">
        <v>1</v>
      </c>
      <c r="EM272">
        <v>0</v>
      </c>
      <c r="ES272">
        <v>0</v>
      </c>
      <c r="ET272">
        <v>0</v>
      </c>
      <c r="EV272" t="s">
        <v>189</v>
      </c>
      <c r="EW272">
        <v>11</v>
      </c>
      <c r="EX272">
        <v>11</v>
      </c>
      <c r="EY272">
        <v>16</v>
      </c>
      <c r="EZ272" s="1">
        <v>0.41666666666666669</v>
      </c>
      <c r="FA272" t="str">
        <f>VLOOKUP(Table_Neonatal5[[#This Row],[Gender]],Table_Gender2[],2,FALSE)</f>
        <v>masculin</v>
      </c>
      <c r="FB272" t="e">
        <f>VLOOKUP(Table_Neonatal5[[#This Row],[PretermBy]],Table_PretermBy7[],2,FALSE)</f>
        <v>#N/A</v>
      </c>
      <c r="FC272" t="str">
        <f>VLOOKUP(Table_Neonatal5[[#This Row],[Diagnosis1]],Table_diagnosis[],2,FALSE)</f>
        <v>Detresse respiratoire</v>
      </c>
      <c r="FD272" t="str">
        <f>VLOOKUP(Table_Neonatal5[[#This Row],[Diagnosis2]],Table_diagnosis[],2,FALSE)</f>
        <v>Infection neonatale / septicimie neonatale</v>
      </c>
      <c r="FE272" s="4" t="str">
        <f>VLOOKUP(Table_Neonatal5[[#This Row],[DischargeLoc]],Table_DischargeLoc1[],2,FALSE)</f>
        <v>Sortie/maternite</v>
      </c>
      <c r="FF272" s="4" t="str">
        <f>VLOOKUP(Table_Neonatal5[[#This Row],[AdmissionTempLow]],Table_YesNo8[],2,FALSE)</f>
        <v>Non</v>
      </c>
      <c r="FG272" s="4" t="str">
        <f>VLOOKUP(Table_Neonatal5[[#This Row],[BirthWeightLow]],Table_YesNo8[],2,FALSE)</f>
        <v>Non</v>
      </c>
      <c r="FH272" s="4" t="str">
        <f>VLOOKUP(Table_Neonatal5[[#This Row],[GestationalAgeLow]],Table_YesNo8[],2,FALSE)</f>
        <v>Non</v>
      </c>
      <c r="FI272" s="4" t="str">
        <f>VLOOKUP(Table_Neonatal5[[#This Row],[MethRx]],Table_YesNo8[],2,FALSE)</f>
        <v>Non</v>
      </c>
      <c r="FJ272" s="4" t="str">
        <f>VLOOKUP(Table_Neonatal5[[#This Row],[OxygenTherapy]],Table_YesNo8[],2,FALSE)</f>
        <v>Non</v>
      </c>
      <c r="FK272" s="4" t="e">
        <f>VLOOKUP(Table_Neonatal5[[#This Row],[OxygenMethod]],Table_OxygenMethod6[],2,FALSE)</f>
        <v>#N/A</v>
      </c>
      <c r="FL272" s="4" t="str">
        <f>VLOOKUP(Table_Neonatal5[[#This Row],[BloodSugarLow]],Table_YesNo8[],2,FALSE)</f>
        <v>Non</v>
      </c>
      <c r="FM272" s="4" t="str">
        <f>VLOOKUP(Table_Neonatal5[[#This Row],[AdmittedFirst48]],Table_YesNo8[],2,FALSE)</f>
        <v>Oui</v>
      </c>
      <c r="FN272" s="4" t="str">
        <f>VLOOKUP(Table_Neonatal5[[#This Row],[Remained2weeks]],Table_YesNo8[],2,FALSE)</f>
        <v>Non</v>
      </c>
      <c r="FO272" s="4" t="str">
        <f>VLOOKUP(Table_Neonatal5[[#This Row],[Antibiotics]],Table_YesNo8[],2,FALSE)</f>
        <v>Oui</v>
      </c>
      <c r="FP272" s="4" t="str">
        <f>VLOOKUP(Table_Neonatal5[[#This Row],[BilirubinMeas]],Table_YesNo8[],2,FALSE)</f>
        <v>Non</v>
      </c>
      <c r="FQ272" s="4" t="str">
        <f>VLOOKUP(Table_Neonatal5[[#This Row],[Phototherapy]],Table_YesNo8[],2,FALSE)</f>
        <v>Non</v>
      </c>
      <c r="FR272" s="3">
        <f>DATE(2000+Table_Neonatal5[[#This Row],[AdmitYear]],Table_Neonatal5[[#This Row],[AdmitMonth]],Table_Neonatal5[[#This Row],[AdmitDay]])</f>
        <v>42643</v>
      </c>
    </row>
    <row r="273" spans="1:174" x14ac:dyDescent="0.25">
      <c r="A273" t="s">
        <v>534</v>
      </c>
      <c r="B273" s="1">
        <v>0.12847222222222221</v>
      </c>
      <c r="C273" t="s">
        <v>185</v>
      </c>
      <c r="D273">
        <v>16</v>
      </c>
      <c r="E273">
        <v>12</v>
      </c>
      <c r="F273">
        <v>16</v>
      </c>
      <c r="G273">
        <v>0</v>
      </c>
      <c r="H273">
        <v>7</v>
      </c>
      <c r="I273">
        <v>1</v>
      </c>
      <c r="J273">
        <v>17</v>
      </c>
      <c r="K273">
        <v>0</v>
      </c>
      <c r="L273">
        <v>1</v>
      </c>
      <c r="M273">
        <v>0</v>
      </c>
      <c r="N273">
        <v>2800</v>
      </c>
      <c r="O273">
        <v>0</v>
      </c>
      <c r="P273">
        <v>0</v>
      </c>
      <c r="R273">
        <v>0</v>
      </c>
      <c r="T273" s="2">
        <v>0.78472222222222221</v>
      </c>
      <c r="U273">
        <v>0</v>
      </c>
      <c r="V273">
        <v>22</v>
      </c>
      <c r="W273">
        <v>0</v>
      </c>
      <c r="X273">
        <v>3</v>
      </c>
      <c r="Y273">
        <v>0</v>
      </c>
      <c r="AA273">
        <v>12</v>
      </c>
      <c r="AB273">
        <v>0</v>
      </c>
      <c r="AC273" t="s">
        <v>364</v>
      </c>
      <c r="AD273">
        <v>14</v>
      </c>
      <c r="AE273">
        <v>1</v>
      </c>
      <c r="AF273">
        <v>17</v>
      </c>
      <c r="AG273">
        <v>0</v>
      </c>
      <c r="AH273">
        <v>29</v>
      </c>
      <c r="AI273">
        <v>0</v>
      </c>
      <c r="AJ273">
        <v>1</v>
      </c>
      <c r="AK273">
        <v>3000</v>
      </c>
      <c r="AL273">
        <v>0</v>
      </c>
      <c r="AM273">
        <v>18</v>
      </c>
      <c r="AN273" s="2">
        <v>0.78472222222222221</v>
      </c>
      <c r="AO273">
        <v>0</v>
      </c>
      <c r="AP273">
        <v>7</v>
      </c>
      <c r="AQ273">
        <v>1</v>
      </c>
      <c r="AR273">
        <v>17</v>
      </c>
      <c r="AS273">
        <v>0</v>
      </c>
      <c r="AT273">
        <v>0</v>
      </c>
      <c r="AU273" s="1"/>
      <c r="AV273">
        <v>0</v>
      </c>
      <c r="AX273">
        <v>0</v>
      </c>
      <c r="AZ273">
        <v>0</v>
      </c>
      <c r="BA273">
        <v>0</v>
      </c>
      <c r="BF273">
        <v>0</v>
      </c>
      <c r="BG273" s="2"/>
      <c r="BH273">
        <v>0</v>
      </c>
      <c r="BL273">
        <v>0</v>
      </c>
      <c r="BM273" s="1"/>
      <c r="BN273">
        <v>0</v>
      </c>
      <c r="BO273">
        <v>0</v>
      </c>
      <c r="BP273" s="3"/>
      <c r="BQ273">
        <v>0</v>
      </c>
      <c r="BR273" s="3"/>
      <c r="BS273">
        <v>0</v>
      </c>
      <c r="BT273">
        <v>0</v>
      </c>
      <c r="BU273">
        <v>0</v>
      </c>
      <c r="DZ273">
        <v>1</v>
      </c>
      <c r="EA273">
        <v>7</v>
      </c>
      <c r="EB273">
        <v>1</v>
      </c>
      <c r="EC273">
        <v>17</v>
      </c>
      <c r="ED273">
        <v>0</v>
      </c>
      <c r="EE273">
        <v>150</v>
      </c>
      <c r="EF273">
        <v>2</v>
      </c>
      <c r="EG273">
        <v>14.5</v>
      </c>
      <c r="EH273">
        <v>1</v>
      </c>
      <c r="EM273">
        <v>0</v>
      </c>
      <c r="ES273">
        <v>0</v>
      </c>
      <c r="ET273">
        <v>0</v>
      </c>
      <c r="EV273" t="s">
        <v>189</v>
      </c>
      <c r="EW273">
        <v>2</v>
      </c>
      <c r="EX273">
        <v>2</v>
      </c>
      <c r="EY273">
        <v>17</v>
      </c>
      <c r="EZ273" s="1">
        <v>0.13194444444444445</v>
      </c>
      <c r="FA273" t="str">
        <f>VLOOKUP(Table_Neonatal5[[#This Row],[Gender]],Table_Gender2[],2,FALSE)</f>
        <v>feminin</v>
      </c>
      <c r="FB273" t="e">
        <f>VLOOKUP(Table_Neonatal5[[#This Row],[PretermBy]],Table_PretermBy7[],2,FALSE)</f>
        <v>#N/A</v>
      </c>
      <c r="FC273" t="str">
        <f>VLOOKUP(Table_Neonatal5[[#This Row],[Diagnosis1]],Table_diagnosis[],2,FALSE)</f>
        <v>Infection neonatale / septicimie neonatale</v>
      </c>
      <c r="FD273" t="str">
        <f>VLOOKUP(Table_Neonatal5[[#This Row],[Diagnosis2]],Table_diagnosis[],2,FALSE)</f>
        <v>Autre diagnostic</v>
      </c>
      <c r="FE273" s="4" t="str">
        <f>VLOOKUP(Table_Neonatal5[[#This Row],[DischargeLoc]],Table_DischargeLoc1[],2,FALSE)</f>
        <v>Sortie/maternite</v>
      </c>
      <c r="FF273" s="4" t="str">
        <f>VLOOKUP(Table_Neonatal5[[#This Row],[AdmissionTempLow]],Table_YesNo8[],2,FALSE)</f>
        <v>Non</v>
      </c>
      <c r="FG273" s="4" t="str">
        <f>VLOOKUP(Table_Neonatal5[[#This Row],[BirthWeightLow]],Table_YesNo8[],2,FALSE)</f>
        <v>Non</v>
      </c>
      <c r="FH273" s="4" t="str">
        <f>VLOOKUP(Table_Neonatal5[[#This Row],[GestationalAgeLow]],Table_YesNo8[],2,FALSE)</f>
        <v>Non</v>
      </c>
      <c r="FI273" s="4" t="str">
        <f>VLOOKUP(Table_Neonatal5[[#This Row],[MethRx]],Table_YesNo8[],2,FALSE)</f>
        <v>Non</v>
      </c>
      <c r="FJ273" s="4" t="str">
        <f>VLOOKUP(Table_Neonatal5[[#This Row],[OxygenTherapy]],Table_YesNo8[],2,FALSE)</f>
        <v>Non</v>
      </c>
      <c r="FK273" s="4" t="e">
        <f>VLOOKUP(Table_Neonatal5[[#This Row],[OxygenMethod]],Table_OxygenMethod6[],2,FALSE)</f>
        <v>#N/A</v>
      </c>
      <c r="FL273" s="4" t="str">
        <f>VLOOKUP(Table_Neonatal5[[#This Row],[BloodSugarLow]],Table_YesNo8[],2,FALSE)</f>
        <v>Non</v>
      </c>
      <c r="FM273" s="4" t="str">
        <f>VLOOKUP(Table_Neonatal5[[#This Row],[AdmittedFirst48]],Table_YesNo8[],2,FALSE)</f>
        <v>Non</v>
      </c>
      <c r="FN273" s="4" t="str">
        <f>VLOOKUP(Table_Neonatal5[[#This Row],[Remained2weeks]],Table_YesNo8[],2,FALSE)</f>
        <v>Non</v>
      </c>
      <c r="FO273" s="4" t="str">
        <f>VLOOKUP(Table_Neonatal5[[#This Row],[Antibiotics]],Table_YesNo8[],2,FALSE)</f>
        <v>Oui</v>
      </c>
      <c r="FP273" s="4" t="str">
        <f>VLOOKUP(Table_Neonatal5[[#This Row],[BilirubinMeas]],Table_YesNo8[],2,FALSE)</f>
        <v>Non</v>
      </c>
      <c r="FQ273" s="4" t="str">
        <f>VLOOKUP(Table_Neonatal5[[#This Row],[Phototherapy]],Table_YesNo8[],2,FALSE)</f>
        <v>Non</v>
      </c>
      <c r="FR273" s="3">
        <f>DATE(2000+Table_Neonatal5[[#This Row],[AdmitYear]],Table_Neonatal5[[#This Row],[AdmitMonth]],Table_Neonatal5[[#This Row],[AdmitDay]])</f>
        <v>42742</v>
      </c>
    </row>
    <row r="274" spans="1:174" x14ac:dyDescent="0.25">
      <c r="A274" t="s">
        <v>535</v>
      </c>
      <c r="B274" s="1">
        <v>0.48402777777777778</v>
      </c>
      <c r="C274" t="s">
        <v>185</v>
      </c>
      <c r="D274">
        <v>27</v>
      </c>
      <c r="E274">
        <v>1</v>
      </c>
      <c r="F274">
        <v>17</v>
      </c>
      <c r="G274">
        <v>0</v>
      </c>
      <c r="H274">
        <v>29</v>
      </c>
      <c r="I274">
        <v>1</v>
      </c>
      <c r="J274">
        <v>17</v>
      </c>
      <c r="K274">
        <v>0</v>
      </c>
      <c r="L274">
        <v>1</v>
      </c>
      <c r="M274">
        <v>0</v>
      </c>
      <c r="N274">
        <v>3100</v>
      </c>
      <c r="O274">
        <v>0</v>
      </c>
      <c r="P274">
        <v>0</v>
      </c>
      <c r="R274">
        <v>0</v>
      </c>
      <c r="T274" s="2">
        <v>0.20833333333333334</v>
      </c>
      <c r="U274">
        <v>0</v>
      </c>
      <c r="V274">
        <v>2</v>
      </c>
      <c r="W274">
        <v>0</v>
      </c>
      <c r="X274">
        <v>3</v>
      </c>
      <c r="Y274">
        <v>0</v>
      </c>
      <c r="AB274">
        <v>1</v>
      </c>
      <c r="AD274">
        <v>30</v>
      </c>
      <c r="AE274">
        <v>1</v>
      </c>
      <c r="AF274">
        <v>17</v>
      </c>
      <c r="AG274">
        <v>0</v>
      </c>
      <c r="AI274">
        <v>0</v>
      </c>
      <c r="AJ274">
        <v>3</v>
      </c>
      <c r="AL274">
        <v>1</v>
      </c>
      <c r="AM274">
        <v>13</v>
      </c>
      <c r="AN274" s="2">
        <v>0.20833333333333334</v>
      </c>
      <c r="AO274">
        <v>0</v>
      </c>
      <c r="AP274">
        <v>29</v>
      </c>
      <c r="AQ274">
        <v>1</v>
      </c>
      <c r="AR274">
        <v>17</v>
      </c>
      <c r="AS274">
        <v>0</v>
      </c>
      <c r="AT274">
        <v>0</v>
      </c>
      <c r="AU274" s="1"/>
      <c r="AV274">
        <v>0</v>
      </c>
      <c r="AX274">
        <v>0</v>
      </c>
      <c r="AZ274">
        <v>0</v>
      </c>
      <c r="BA274">
        <v>0</v>
      </c>
      <c r="BF274">
        <v>0</v>
      </c>
      <c r="BG274" s="2"/>
      <c r="BH274">
        <v>0</v>
      </c>
      <c r="BL274">
        <v>0</v>
      </c>
      <c r="BM274" s="1"/>
      <c r="BN274">
        <v>0</v>
      </c>
      <c r="BO274">
        <v>9</v>
      </c>
      <c r="BP274" s="3"/>
      <c r="BQ274">
        <v>0</v>
      </c>
      <c r="BR274" s="3"/>
      <c r="BS274">
        <v>0</v>
      </c>
      <c r="BT274">
        <v>1</v>
      </c>
      <c r="BU274">
        <v>0</v>
      </c>
      <c r="DZ274">
        <v>1</v>
      </c>
      <c r="EA274">
        <v>29</v>
      </c>
      <c r="EB274">
        <v>1</v>
      </c>
      <c r="EC274">
        <v>17</v>
      </c>
      <c r="ED274">
        <v>0</v>
      </c>
      <c r="EE274">
        <v>140</v>
      </c>
      <c r="EF274">
        <v>2</v>
      </c>
      <c r="EG274">
        <v>14</v>
      </c>
      <c r="EH274">
        <v>1</v>
      </c>
      <c r="EM274">
        <v>0</v>
      </c>
      <c r="ES274">
        <v>0</v>
      </c>
      <c r="ET274">
        <v>0</v>
      </c>
      <c r="EV274" t="s">
        <v>189</v>
      </c>
      <c r="EW274">
        <v>2</v>
      </c>
      <c r="EX274">
        <v>2</v>
      </c>
      <c r="EY274">
        <v>17</v>
      </c>
      <c r="EZ274" s="1">
        <v>0.48749999999999999</v>
      </c>
      <c r="FA274" t="str">
        <f>VLOOKUP(Table_Neonatal5[[#This Row],[Gender]],Table_Gender2[],2,FALSE)</f>
        <v>feminin</v>
      </c>
      <c r="FB274" t="e">
        <f>VLOOKUP(Table_Neonatal5[[#This Row],[PretermBy]],Table_PretermBy7[],2,FALSE)</f>
        <v>#N/A</v>
      </c>
      <c r="FC274" t="str">
        <f>VLOOKUP(Table_Neonatal5[[#This Row],[Diagnosis1]],Table_diagnosis[],2,FALSE)</f>
        <v>Infection neonatale / septicimie neonatale</v>
      </c>
      <c r="FD274" t="e">
        <f>VLOOKUP(Table_Neonatal5[[#This Row],[Diagnosis2]],Table_diagnosis[],2,FALSE)</f>
        <v>#N/A</v>
      </c>
      <c r="FE274" s="4" t="str">
        <f>VLOOKUP(Table_Neonatal5[[#This Row],[DischargeLoc]],Table_DischargeLoc1[],2,FALSE)</f>
        <v>evade</v>
      </c>
      <c r="FF274" s="4" t="str">
        <f>VLOOKUP(Table_Neonatal5[[#This Row],[AdmissionTempLow]],Table_YesNo8[],2,FALSE)</f>
        <v>Non</v>
      </c>
      <c r="FG274" s="4" t="str">
        <f>VLOOKUP(Table_Neonatal5[[#This Row],[BirthWeightLow]],Table_YesNo8[],2,FALSE)</f>
        <v>Non</v>
      </c>
      <c r="FH274" s="4" t="str">
        <f>VLOOKUP(Table_Neonatal5[[#This Row],[GestationalAgeLow]],Table_YesNo8[],2,FALSE)</f>
        <v>Non</v>
      </c>
      <c r="FI274" s="4" t="str">
        <f>VLOOKUP(Table_Neonatal5[[#This Row],[MethRx]],Table_YesNo8[],2,FALSE)</f>
        <v>Non</v>
      </c>
      <c r="FJ274" s="4" t="str">
        <f>VLOOKUP(Table_Neonatal5[[#This Row],[OxygenTherapy]],Table_YesNo8[],2,FALSE)</f>
        <v>Non</v>
      </c>
      <c r="FK274" s="4" t="e">
        <f>VLOOKUP(Table_Neonatal5[[#This Row],[OxygenMethod]],Table_OxygenMethod6[],2,FALSE)</f>
        <v>#N/A</v>
      </c>
      <c r="FL274" s="4" t="str">
        <f>VLOOKUP(Table_Neonatal5[[#This Row],[BloodSugarLow]],Table_YesNo8[],2,FALSE)</f>
        <v>Non disponible</v>
      </c>
      <c r="FM274" s="4" t="str">
        <f>VLOOKUP(Table_Neonatal5[[#This Row],[AdmittedFirst48]],Table_YesNo8[],2,FALSE)</f>
        <v>Oui</v>
      </c>
      <c r="FN274" s="4" t="str">
        <f>VLOOKUP(Table_Neonatal5[[#This Row],[Remained2weeks]],Table_YesNo8[],2,FALSE)</f>
        <v>Non</v>
      </c>
      <c r="FO274" s="4" t="str">
        <f>VLOOKUP(Table_Neonatal5[[#This Row],[Antibiotics]],Table_YesNo8[],2,FALSE)</f>
        <v>Oui</v>
      </c>
      <c r="FP274" s="4" t="str">
        <f>VLOOKUP(Table_Neonatal5[[#This Row],[BilirubinMeas]],Table_YesNo8[],2,FALSE)</f>
        <v>Non</v>
      </c>
      <c r="FQ274" s="4" t="str">
        <f>VLOOKUP(Table_Neonatal5[[#This Row],[Phototherapy]],Table_YesNo8[],2,FALSE)</f>
        <v>Non</v>
      </c>
      <c r="FR274" s="3">
        <f>DATE(2000+Table_Neonatal5[[#This Row],[AdmitYear]],Table_Neonatal5[[#This Row],[AdmitMonth]],Table_Neonatal5[[#This Row],[AdmitDay]])</f>
        <v>42764</v>
      </c>
    </row>
    <row r="275" spans="1:174" x14ac:dyDescent="0.25">
      <c r="A275" t="s">
        <v>536</v>
      </c>
      <c r="B275" s="1">
        <v>0.39513888888888887</v>
      </c>
      <c r="C275" t="s">
        <v>185</v>
      </c>
      <c r="D275">
        <v>20</v>
      </c>
      <c r="E275">
        <v>1</v>
      </c>
      <c r="F275">
        <v>17</v>
      </c>
      <c r="G275">
        <v>0</v>
      </c>
      <c r="H275">
        <v>20</v>
      </c>
      <c r="I275">
        <v>1</v>
      </c>
      <c r="J275">
        <v>17</v>
      </c>
      <c r="K275">
        <v>0</v>
      </c>
      <c r="L275">
        <v>0</v>
      </c>
      <c r="M275">
        <v>0</v>
      </c>
      <c r="N275">
        <v>3200</v>
      </c>
      <c r="O275">
        <v>0</v>
      </c>
      <c r="P275">
        <v>0</v>
      </c>
      <c r="R275">
        <v>0</v>
      </c>
      <c r="T275" s="2">
        <v>0.5</v>
      </c>
      <c r="U275">
        <v>0</v>
      </c>
      <c r="V275">
        <v>3</v>
      </c>
      <c r="W275">
        <v>0</v>
      </c>
      <c r="X275">
        <v>3</v>
      </c>
      <c r="Y275">
        <v>0</v>
      </c>
      <c r="AA275">
        <v>12</v>
      </c>
      <c r="AB275">
        <v>0</v>
      </c>
      <c r="AC275" t="s">
        <v>537</v>
      </c>
      <c r="AD275">
        <v>26</v>
      </c>
      <c r="AE275">
        <v>1</v>
      </c>
      <c r="AF275">
        <v>17</v>
      </c>
      <c r="AG275">
        <v>0</v>
      </c>
      <c r="AH275">
        <v>6</v>
      </c>
      <c r="AI275">
        <v>0</v>
      </c>
      <c r="AJ275">
        <v>1</v>
      </c>
      <c r="AK275">
        <v>3200</v>
      </c>
      <c r="AL275">
        <v>0</v>
      </c>
      <c r="AM275">
        <v>17</v>
      </c>
      <c r="AN275" s="2">
        <v>0.5</v>
      </c>
      <c r="AO275">
        <v>0</v>
      </c>
      <c r="AP275">
        <v>23</v>
      </c>
      <c r="AQ275">
        <v>1</v>
      </c>
      <c r="AR275">
        <v>17</v>
      </c>
      <c r="AS275">
        <v>0</v>
      </c>
      <c r="AT275">
        <v>0</v>
      </c>
      <c r="AU275" s="1"/>
      <c r="AV275">
        <v>0</v>
      </c>
      <c r="AX275">
        <v>0</v>
      </c>
      <c r="AZ275">
        <v>0</v>
      </c>
      <c r="BA275">
        <v>0</v>
      </c>
      <c r="BF275">
        <v>0</v>
      </c>
      <c r="BG275" s="2"/>
      <c r="BH275">
        <v>0</v>
      </c>
      <c r="BL275">
        <v>0</v>
      </c>
      <c r="BM275" s="1"/>
      <c r="BN275">
        <v>0</v>
      </c>
      <c r="BP275" s="3"/>
      <c r="BQ275">
        <v>0</v>
      </c>
      <c r="BR275" s="3"/>
      <c r="BS275">
        <v>0</v>
      </c>
      <c r="BT275">
        <v>0</v>
      </c>
      <c r="BU275">
        <v>0</v>
      </c>
      <c r="DZ275">
        <v>1</v>
      </c>
      <c r="ED275">
        <v>0</v>
      </c>
      <c r="EM275">
        <v>1</v>
      </c>
      <c r="EO275">
        <v>12</v>
      </c>
      <c r="EP275">
        <v>24</v>
      </c>
      <c r="EQ275">
        <v>1</v>
      </c>
      <c r="ER275">
        <v>17</v>
      </c>
      <c r="ES275">
        <v>0</v>
      </c>
      <c r="ET275">
        <v>1</v>
      </c>
      <c r="EV275" t="s">
        <v>189</v>
      </c>
      <c r="EW275">
        <v>2</v>
      </c>
      <c r="EX275">
        <v>2</v>
      </c>
      <c r="EY275">
        <v>17</v>
      </c>
      <c r="EZ275" s="1">
        <v>0.4</v>
      </c>
      <c r="FA275" t="str">
        <f>VLOOKUP(Table_Neonatal5[[#This Row],[Gender]],Table_Gender2[],2,FALSE)</f>
        <v>masculin</v>
      </c>
      <c r="FB275" t="e">
        <f>VLOOKUP(Table_Neonatal5[[#This Row],[PretermBy]],Table_PretermBy7[],2,FALSE)</f>
        <v>#N/A</v>
      </c>
      <c r="FC275" t="str">
        <f>VLOOKUP(Table_Neonatal5[[#This Row],[Diagnosis1]],Table_diagnosis[],2,FALSE)</f>
        <v>Infection neonatale / septicimie neonatale</v>
      </c>
      <c r="FD275" t="str">
        <f>VLOOKUP(Table_Neonatal5[[#This Row],[Diagnosis2]],Table_diagnosis[],2,FALSE)</f>
        <v>Autre diagnostic</v>
      </c>
      <c r="FE275" s="4" t="str">
        <f>VLOOKUP(Table_Neonatal5[[#This Row],[DischargeLoc]],Table_DischargeLoc1[],2,FALSE)</f>
        <v>Sortie/maternite</v>
      </c>
      <c r="FF275" s="4" t="str">
        <f>VLOOKUP(Table_Neonatal5[[#This Row],[AdmissionTempLow]],Table_YesNo8[],2,FALSE)</f>
        <v>Non</v>
      </c>
      <c r="FG275" s="4" t="str">
        <f>VLOOKUP(Table_Neonatal5[[#This Row],[BirthWeightLow]],Table_YesNo8[],2,FALSE)</f>
        <v>Non</v>
      </c>
      <c r="FH275" s="4" t="str">
        <f>VLOOKUP(Table_Neonatal5[[#This Row],[GestationalAgeLow]],Table_YesNo8[],2,FALSE)</f>
        <v>Non</v>
      </c>
      <c r="FI275" s="4" t="str">
        <f>VLOOKUP(Table_Neonatal5[[#This Row],[MethRx]],Table_YesNo8[],2,FALSE)</f>
        <v>Non</v>
      </c>
      <c r="FJ275" s="4" t="str">
        <f>VLOOKUP(Table_Neonatal5[[#This Row],[OxygenTherapy]],Table_YesNo8[],2,FALSE)</f>
        <v>Non</v>
      </c>
      <c r="FK275" s="4" t="e">
        <f>VLOOKUP(Table_Neonatal5[[#This Row],[OxygenMethod]],Table_OxygenMethod6[],2,FALSE)</f>
        <v>#N/A</v>
      </c>
      <c r="FL275" s="4" t="str">
        <f>VLOOKUP(Table_Neonatal5[[#This Row],[BloodSugarLow]],Table_YesNo8[],2,FALSE)</f>
        <v>Non</v>
      </c>
      <c r="FM275" s="4" t="str">
        <f>VLOOKUP(Table_Neonatal5[[#This Row],[AdmittedFirst48]],Table_YesNo8[],2,FALSE)</f>
        <v>Non</v>
      </c>
      <c r="FN275" s="4" t="str">
        <f>VLOOKUP(Table_Neonatal5[[#This Row],[Remained2weeks]],Table_YesNo8[],2,FALSE)</f>
        <v>Non</v>
      </c>
      <c r="FO275" s="4" t="str">
        <f>VLOOKUP(Table_Neonatal5[[#This Row],[Antibiotics]],Table_YesNo8[],2,FALSE)</f>
        <v>Oui</v>
      </c>
      <c r="FP275" s="4" t="str">
        <f>VLOOKUP(Table_Neonatal5[[#This Row],[BilirubinMeas]],Table_YesNo8[],2,FALSE)</f>
        <v>Oui</v>
      </c>
      <c r="FQ275" s="4" t="str">
        <f>VLOOKUP(Table_Neonatal5[[#This Row],[Phototherapy]],Table_YesNo8[],2,FALSE)</f>
        <v>Oui</v>
      </c>
      <c r="FR275" s="3">
        <f>DATE(2000+Table_Neonatal5[[#This Row],[AdmitYear]],Table_Neonatal5[[#This Row],[AdmitMonth]],Table_Neonatal5[[#This Row],[AdmitDay]])</f>
        <v>42755</v>
      </c>
    </row>
    <row r="276" spans="1:174" x14ac:dyDescent="0.25">
      <c r="A276" t="s">
        <v>538</v>
      </c>
      <c r="B276" s="1">
        <v>0.52152777777777781</v>
      </c>
      <c r="C276" t="s">
        <v>185</v>
      </c>
      <c r="D276">
        <v>4</v>
      </c>
      <c r="E276">
        <v>1</v>
      </c>
      <c r="F276">
        <v>17</v>
      </c>
      <c r="G276">
        <v>0</v>
      </c>
      <c r="H276">
        <v>4</v>
      </c>
      <c r="I276">
        <v>1</v>
      </c>
      <c r="J276">
        <v>17</v>
      </c>
      <c r="K276">
        <v>0</v>
      </c>
      <c r="L276">
        <v>0</v>
      </c>
      <c r="M276">
        <v>0</v>
      </c>
      <c r="N276">
        <v>1750</v>
      </c>
      <c r="O276">
        <v>0</v>
      </c>
      <c r="P276">
        <v>1</v>
      </c>
      <c r="Q276">
        <v>33</v>
      </c>
      <c r="R276">
        <v>0</v>
      </c>
      <c r="T276" s="2">
        <v>0.1736111111111111</v>
      </c>
      <c r="U276">
        <v>0</v>
      </c>
      <c r="V276">
        <v>0</v>
      </c>
      <c r="W276">
        <v>0</v>
      </c>
      <c r="X276">
        <v>1</v>
      </c>
      <c r="Y276">
        <v>0</v>
      </c>
      <c r="AA276">
        <v>3</v>
      </c>
      <c r="AB276">
        <v>0</v>
      </c>
      <c r="AC276" t="s">
        <v>364</v>
      </c>
      <c r="AD276">
        <v>10</v>
      </c>
      <c r="AE276">
        <v>2</v>
      </c>
      <c r="AF276">
        <v>17</v>
      </c>
      <c r="AG276">
        <v>0</v>
      </c>
      <c r="AH276">
        <v>36</v>
      </c>
      <c r="AI276">
        <v>0</v>
      </c>
      <c r="AJ276">
        <v>1</v>
      </c>
      <c r="AK276">
        <v>1900</v>
      </c>
      <c r="AL276">
        <v>0</v>
      </c>
      <c r="AM276">
        <v>18</v>
      </c>
      <c r="AN276" s="2">
        <v>0.1736111111111111</v>
      </c>
      <c r="AO276">
        <v>0</v>
      </c>
      <c r="AP276">
        <v>4</v>
      </c>
      <c r="AQ276">
        <v>1</v>
      </c>
      <c r="AR276">
        <v>17</v>
      </c>
      <c r="AS276">
        <v>0</v>
      </c>
      <c r="AT276">
        <v>0</v>
      </c>
      <c r="AU276" s="1"/>
      <c r="AV276">
        <v>0</v>
      </c>
      <c r="AX276">
        <v>0</v>
      </c>
      <c r="AZ276">
        <v>1</v>
      </c>
      <c r="BA276">
        <v>1</v>
      </c>
      <c r="BB276">
        <v>2</v>
      </c>
      <c r="BC276">
        <v>4</v>
      </c>
      <c r="BD276">
        <v>1</v>
      </c>
      <c r="BE276">
        <v>17</v>
      </c>
      <c r="BF276">
        <v>0</v>
      </c>
      <c r="BG276" s="2">
        <v>0.20833333333333334</v>
      </c>
      <c r="BH276">
        <v>0</v>
      </c>
      <c r="BI276">
        <v>6</v>
      </c>
      <c r="BJ276">
        <v>1</v>
      </c>
      <c r="BK276">
        <v>17</v>
      </c>
      <c r="BL276">
        <v>0</v>
      </c>
      <c r="BM276" s="1">
        <v>0.375</v>
      </c>
      <c r="BN276">
        <v>0</v>
      </c>
      <c r="BO276">
        <v>0</v>
      </c>
      <c r="BP276" s="3"/>
      <c r="BQ276">
        <v>0</v>
      </c>
      <c r="BR276" s="3"/>
      <c r="BS276">
        <v>0</v>
      </c>
      <c r="BT276">
        <v>1</v>
      </c>
      <c r="BU276">
        <v>1</v>
      </c>
      <c r="BV276">
        <v>4</v>
      </c>
      <c r="BW276">
        <v>1</v>
      </c>
      <c r="BX276">
        <v>17</v>
      </c>
      <c r="BY276">
        <v>1750</v>
      </c>
      <c r="BZ276">
        <v>5</v>
      </c>
      <c r="CA276">
        <v>1</v>
      </c>
      <c r="CB276">
        <v>17</v>
      </c>
      <c r="CC276">
        <v>1700</v>
      </c>
      <c r="CD276">
        <v>6</v>
      </c>
      <c r="CE276">
        <v>1</v>
      </c>
      <c r="CF276">
        <v>17</v>
      </c>
      <c r="CG276">
        <v>1650</v>
      </c>
      <c r="CH276">
        <v>7</v>
      </c>
      <c r="CI276">
        <v>1</v>
      </c>
      <c r="CJ276">
        <v>17</v>
      </c>
      <c r="CK276">
        <v>1650</v>
      </c>
      <c r="CL276">
        <v>8</v>
      </c>
      <c r="CM276">
        <v>1</v>
      </c>
      <c r="CN276">
        <v>17</v>
      </c>
      <c r="CO276">
        <v>1600</v>
      </c>
      <c r="CP276">
        <v>9</v>
      </c>
      <c r="CQ276">
        <v>1</v>
      </c>
      <c r="CR276">
        <v>17</v>
      </c>
      <c r="CS276">
        <v>1700</v>
      </c>
      <c r="CT276">
        <v>10</v>
      </c>
      <c r="CU276">
        <v>1</v>
      </c>
      <c r="CW276">
        <v>9</v>
      </c>
      <c r="CX276">
        <v>11</v>
      </c>
      <c r="CY276">
        <v>1</v>
      </c>
      <c r="CZ276">
        <v>17</v>
      </c>
      <c r="DA276">
        <v>1700</v>
      </c>
      <c r="DB276">
        <v>12</v>
      </c>
      <c r="DC276">
        <v>1</v>
      </c>
      <c r="DD276">
        <v>17</v>
      </c>
      <c r="DE276">
        <v>1720</v>
      </c>
      <c r="DF276">
        <v>13</v>
      </c>
      <c r="DG276">
        <v>1</v>
      </c>
      <c r="DH276">
        <v>17</v>
      </c>
      <c r="DI276">
        <v>1700</v>
      </c>
      <c r="DJ276">
        <v>14</v>
      </c>
      <c r="DK276">
        <v>1</v>
      </c>
      <c r="DL276">
        <v>17</v>
      </c>
      <c r="DM276">
        <v>1650</v>
      </c>
      <c r="DN276">
        <v>15</v>
      </c>
      <c r="DO276">
        <v>1</v>
      </c>
      <c r="DP276">
        <v>17</v>
      </c>
      <c r="DQ276">
        <v>9</v>
      </c>
      <c r="DZ276">
        <v>1</v>
      </c>
      <c r="EA276">
        <v>4</v>
      </c>
      <c r="EB276">
        <v>1</v>
      </c>
      <c r="EC276">
        <v>17</v>
      </c>
      <c r="ED276">
        <v>0</v>
      </c>
      <c r="EE276">
        <v>87</v>
      </c>
      <c r="EF276">
        <v>2</v>
      </c>
      <c r="EG276">
        <v>5</v>
      </c>
      <c r="EH276">
        <v>1</v>
      </c>
      <c r="EI276">
        <v>87</v>
      </c>
      <c r="EJ276">
        <v>2</v>
      </c>
      <c r="EM276">
        <v>0</v>
      </c>
      <c r="ES276">
        <v>0</v>
      </c>
      <c r="ET276">
        <v>1</v>
      </c>
      <c r="EV276" t="s">
        <v>189</v>
      </c>
      <c r="EW276">
        <v>28</v>
      </c>
      <c r="EX276">
        <v>3</v>
      </c>
      <c r="EY276">
        <v>17</v>
      </c>
      <c r="EZ276" s="1">
        <v>0.52777777777777779</v>
      </c>
      <c r="FA276" t="str">
        <f>VLOOKUP(Table_Neonatal5[[#This Row],[Gender]],Table_Gender2[],2,FALSE)</f>
        <v>masculin</v>
      </c>
      <c r="FB276" t="e">
        <f>VLOOKUP(Table_Neonatal5[[#This Row],[PretermBy]],Table_PretermBy7[],2,FALSE)</f>
        <v>#N/A</v>
      </c>
      <c r="FC276" t="str">
        <f>VLOOKUP(Table_Neonatal5[[#This Row],[Diagnosis1]],Table_diagnosis[],2,FALSE)</f>
        <v>Prematurite</v>
      </c>
      <c r="FD276" t="str">
        <f>VLOOKUP(Table_Neonatal5[[#This Row],[Diagnosis2]],Table_diagnosis[],2,FALSE)</f>
        <v>Infection neonatale / septicimie neonatale</v>
      </c>
      <c r="FE276" s="4" t="str">
        <f>VLOOKUP(Table_Neonatal5[[#This Row],[DischargeLoc]],Table_DischargeLoc1[],2,FALSE)</f>
        <v>Sortie/maternite</v>
      </c>
      <c r="FF276" s="4" t="str">
        <f>VLOOKUP(Table_Neonatal5[[#This Row],[AdmissionTempLow]],Table_YesNo8[],2,FALSE)</f>
        <v>Non</v>
      </c>
      <c r="FG276" s="4" t="str">
        <f>VLOOKUP(Table_Neonatal5[[#This Row],[BirthWeightLow]],Table_YesNo8[],2,FALSE)</f>
        <v>Non</v>
      </c>
      <c r="FH276" s="4" t="str">
        <f>VLOOKUP(Table_Neonatal5[[#This Row],[GestationalAgeLow]],Table_YesNo8[],2,FALSE)</f>
        <v>Non</v>
      </c>
      <c r="FI276" s="4" t="str">
        <f>VLOOKUP(Table_Neonatal5[[#This Row],[MethRx]],Table_YesNo8[],2,FALSE)</f>
        <v>Oui</v>
      </c>
      <c r="FJ276" s="4" t="str">
        <f>VLOOKUP(Table_Neonatal5[[#This Row],[OxygenTherapy]],Table_YesNo8[],2,FALSE)</f>
        <v>Oui</v>
      </c>
      <c r="FK276" s="4" t="str">
        <f>VLOOKUP(Table_Neonatal5[[#This Row],[OxygenMethod]],Table_OxygenMethod6[],2,FALSE)</f>
        <v>CPAP</v>
      </c>
      <c r="FL276" s="4" t="str">
        <f>VLOOKUP(Table_Neonatal5[[#This Row],[BloodSugarLow]],Table_YesNo8[],2,FALSE)</f>
        <v>Non</v>
      </c>
      <c r="FM276" s="4" t="str">
        <f>VLOOKUP(Table_Neonatal5[[#This Row],[AdmittedFirst48]],Table_YesNo8[],2,FALSE)</f>
        <v>Oui</v>
      </c>
      <c r="FN276" s="4" t="str">
        <f>VLOOKUP(Table_Neonatal5[[#This Row],[Remained2weeks]],Table_YesNo8[],2,FALSE)</f>
        <v>Oui</v>
      </c>
      <c r="FO276" s="4" t="str">
        <f>VLOOKUP(Table_Neonatal5[[#This Row],[Antibiotics]],Table_YesNo8[],2,FALSE)</f>
        <v>Oui</v>
      </c>
      <c r="FP276" s="4" t="str">
        <f>VLOOKUP(Table_Neonatal5[[#This Row],[BilirubinMeas]],Table_YesNo8[],2,FALSE)</f>
        <v>Non</v>
      </c>
      <c r="FQ276" s="4" t="str">
        <f>VLOOKUP(Table_Neonatal5[[#This Row],[Phototherapy]],Table_YesNo8[],2,FALSE)</f>
        <v>Oui</v>
      </c>
      <c r="FR276" s="3">
        <f>DATE(2000+Table_Neonatal5[[#This Row],[AdmitYear]],Table_Neonatal5[[#This Row],[AdmitMonth]],Table_Neonatal5[[#This Row],[AdmitDay]])</f>
        <v>42739</v>
      </c>
    </row>
    <row r="277" spans="1:174" x14ac:dyDescent="0.25">
      <c r="A277" t="s">
        <v>539</v>
      </c>
      <c r="B277" s="1">
        <v>0.49791666666666667</v>
      </c>
      <c r="C277" t="s">
        <v>185</v>
      </c>
      <c r="D277">
        <v>22</v>
      </c>
      <c r="E277">
        <v>3</v>
      </c>
      <c r="F277">
        <v>17</v>
      </c>
      <c r="G277">
        <v>0</v>
      </c>
      <c r="H277">
        <v>22</v>
      </c>
      <c r="I277">
        <v>3</v>
      </c>
      <c r="J277">
        <v>17</v>
      </c>
      <c r="K277">
        <v>0</v>
      </c>
      <c r="L277">
        <v>1</v>
      </c>
      <c r="M277">
        <v>0</v>
      </c>
      <c r="N277">
        <v>4400</v>
      </c>
      <c r="O277">
        <v>0</v>
      </c>
      <c r="P277">
        <v>0</v>
      </c>
      <c r="R277">
        <v>0</v>
      </c>
      <c r="T277" s="2">
        <v>0</v>
      </c>
      <c r="U277">
        <v>0</v>
      </c>
      <c r="V277">
        <v>0</v>
      </c>
      <c r="W277">
        <v>0</v>
      </c>
      <c r="X277">
        <v>12</v>
      </c>
      <c r="Y277">
        <v>0</v>
      </c>
      <c r="Z277" t="s">
        <v>380</v>
      </c>
      <c r="AA277">
        <v>3</v>
      </c>
      <c r="AB277">
        <v>0</v>
      </c>
      <c r="AD277">
        <v>26</v>
      </c>
      <c r="AE277">
        <v>3</v>
      </c>
      <c r="AF277">
        <v>17</v>
      </c>
      <c r="AG277">
        <v>0</v>
      </c>
      <c r="AH277">
        <v>3</v>
      </c>
      <c r="AI277">
        <v>0</v>
      </c>
      <c r="AJ277">
        <v>1</v>
      </c>
      <c r="AK277">
        <v>4150</v>
      </c>
      <c r="AL277">
        <v>0</v>
      </c>
      <c r="AM277">
        <v>16</v>
      </c>
      <c r="AN277" s="2">
        <v>0</v>
      </c>
      <c r="AO277">
        <v>0</v>
      </c>
      <c r="AP277">
        <v>22</v>
      </c>
      <c r="AQ277">
        <v>3</v>
      </c>
      <c r="AR277">
        <v>17</v>
      </c>
      <c r="AS277">
        <v>0</v>
      </c>
      <c r="AT277">
        <v>0</v>
      </c>
      <c r="AU277" s="1"/>
      <c r="AV277">
        <v>0</v>
      </c>
      <c r="AX277">
        <v>0</v>
      </c>
      <c r="AZ277">
        <v>0</v>
      </c>
      <c r="BA277">
        <v>0</v>
      </c>
      <c r="BF277">
        <v>0</v>
      </c>
      <c r="BG277" s="2"/>
      <c r="BH277">
        <v>0</v>
      </c>
      <c r="BL277">
        <v>0</v>
      </c>
      <c r="BM277" s="1"/>
      <c r="BN277">
        <v>0</v>
      </c>
      <c r="BO277">
        <v>0</v>
      </c>
      <c r="BP277" s="3"/>
      <c r="BQ277">
        <v>0</v>
      </c>
      <c r="BR277" s="3"/>
      <c r="BS277">
        <v>0</v>
      </c>
      <c r="BT277">
        <v>1</v>
      </c>
      <c r="BU277">
        <v>0</v>
      </c>
      <c r="DZ277">
        <v>1</v>
      </c>
      <c r="EA277">
        <v>22</v>
      </c>
      <c r="EB277">
        <v>3</v>
      </c>
      <c r="EC277">
        <v>17</v>
      </c>
      <c r="ED277">
        <v>0</v>
      </c>
      <c r="EE277">
        <v>220</v>
      </c>
      <c r="EF277">
        <v>2</v>
      </c>
      <c r="EG277">
        <v>22</v>
      </c>
      <c r="EH277">
        <v>1</v>
      </c>
      <c r="EM277">
        <v>0</v>
      </c>
      <c r="ES277">
        <v>0</v>
      </c>
      <c r="ET277">
        <v>0</v>
      </c>
      <c r="EV277" t="s">
        <v>189</v>
      </c>
      <c r="EW277">
        <v>4</v>
      </c>
      <c r="EX277">
        <v>4</v>
      </c>
      <c r="EY277">
        <v>17</v>
      </c>
      <c r="EZ277" s="1">
        <v>0.50416666666666665</v>
      </c>
      <c r="FA277" t="str">
        <f>VLOOKUP(Table_Neonatal5[[#This Row],[Gender]],Table_Gender2[],2,FALSE)</f>
        <v>feminin</v>
      </c>
      <c r="FB277" t="e">
        <f>VLOOKUP(Table_Neonatal5[[#This Row],[PretermBy]],Table_PretermBy7[],2,FALSE)</f>
        <v>#N/A</v>
      </c>
      <c r="FC277" t="str">
        <f>VLOOKUP(Table_Neonatal5[[#This Row],[Diagnosis1]],Table_diagnosis[],2,FALSE)</f>
        <v>Autre diagnostic</v>
      </c>
      <c r="FD277" t="str">
        <f>VLOOKUP(Table_Neonatal5[[#This Row],[Diagnosis2]],Table_diagnosis[],2,FALSE)</f>
        <v>Infection neonatale / septicimie neonatale</v>
      </c>
      <c r="FE277" s="4" t="str">
        <f>VLOOKUP(Table_Neonatal5[[#This Row],[DischargeLoc]],Table_DischargeLoc1[],2,FALSE)</f>
        <v>Sortie/maternite</v>
      </c>
      <c r="FF277" s="4" t="str">
        <f>VLOOKUP(Table_Neonatal5[[#This Row],[AdmissionTempLow]],Table_YesNo8[],2,FALSE)</f>
        <v>Non</v>
      </c>
      <c r="FG277" s="4" t="str">
        <f>VLOOKUP(Table_Neonatal5[[#This Row],[BirthWeightLow]],Table_YesNo8[],2,FALSE)</f>
        <v>Non</v>
      </c>
      <c r="FH277" s="4" t="str">
        <f>VLOOKUP(Table_Neonatal5[[#This Row],[GestationalAgeLow]],Table_YesNo8[],2,FALSE)</f>
        <v>Non</v>
      </c>
      <c r="FI277" s="4" t="str">
        <f>VLOOKUP(Table_Neonatal5[[#This Row],[MethRx]],Table_YesNo8[],2,FALSE)</f>
        <v>Non</v>
      </c>
      <c r="FJ277" s="4" t="str">
        <f>VLOOKUP(Table_Neonatal5[[#This Row],[OxygenTherapy]],Table_YesNo8[],2,FALSE)</f>
        <v>Non</v>
      </c>
      <c r="FK277" s="4" t="e">
        <f>VLOOKUP(Table_Neonatal5[[#This Row],[OxygenMethod]],Table_OxygenMethod6[],2,FALSE)</f>
        <v>#N/A</v>
      </c>
      <c r="FL277" s="4" t="str">
        <f>VLOOKUP(Table_Neonatal5[[#This Row],[BloodSugarLow]],Table_YesNo8[],2,FALSE)</f>
        <v>Non</v>
      </c>
      <c r="FM277" s="4" t="str">
        <f>VLOOKUP(Table_Neonatal5[[#This Row],[AdmittedFirst48]],Table_YesNo8[],2,FALSE)</f>
        <v>Oui</v>
      </c>
      <c r="FN277" s="4" t="str">
        <f>VLOOKUP(Table_Neonatal5[[#This Row],[Remained2weeks]],Table_YesNo8[],2,FALSE)</f>
        <v>Non</v>
      </c>
      <c r="FO277" s="4" t="str">
        <f>VLOOKUP(Table_Neonatal5[[#This Row],[Antibiotics]],Table_YesNo8[],2,FALSE)</f>
        <v>Oui</v>
      </c>
      <c r="FP277" s="4" t="str">
        <f>VLOOKUP(Table_Neonatal5[[#This Row],[BilirubinMeas]],Table_YesNo8[],2,FALSE)</f>
        <v>Non</v>
      </c>
      <c r="FQ277" s="4" t="str">
        <f>VLOOKUP(Table_Neonatal5[[#This Row],[Phototherapy]],Table_YesNo8[],2,FALSE)</f>
        <v>Non</v>
      </c>
      <c r="FR277" s="3">
        <f>DATE(2000+Table_Neonatal5[[#This Row],[AdmitYear]],Table_Neonatal5[[#This Row],[AdmitMonth]],Table_Neonatal5[[#This Row],[AdmitDay]])</f>
        <v>42816</v>
      </c>
    </row>
    <row r="278" spans="1:174" x14ac:dyDescent="0.25">
      <c r="A278" t="s">
        <v>540</v>
      </c>
      <c r="B278" s="1">
        <v>0.50972222222222219</v>
      </c>
      <c r="C278" t="s">
        <v>185</v>
      </c>
      <c r="D278">
        <v>14</v>
      </c>
      <c r="E278">
        <v>10</v>
      </c>
      <c r="F278">
        <v>16</v>
      </c>
      <c r="G278">
        <v>0</v>
      </c>
      <c r="H278">
        <v>14</v>
      </c>
      <c r="I278">
        <v>10</v>
      </c>
      <c r="J278">
        <v>16</v>
      </c>
      <c r="K278">
        <v>0</v>
      </c>
      <c r="L278">
        <v>0</v>
      </c>
      <c r="M278">
        <v>0</v>
      </c>
      <c r="N278">
        <v>3000</v>
      </c>
      <c r="O278">
        <v>0</v>
      </c>
      <c r="P278">
        <v>0</v>
      </c>
      <c r="R278">
        <v>0</v>
      </c>
      <c r="T278" s="2">
        <v>0.79166666666666663</v>
      </c>
      <c r="U278">
        <v>0</v>
      </c>
      <c r="V278">
        <v>0</v>
      </c>
      <c r="W278">
        <v>0</v>
      </c>
      <c r="X278">
        <v>8</v>
      </c>
      <c r="Y278">
        <v>0</v>
      </c>
      <c r="AA278">
        <v>3</v>
      </c>
      <c r="AB278">
        <v>0</v>
      </c>
      <c r="AD278">
        <v>18</v>
      </c>
      <c r="AE278">
        <v>10</v>
      </c>
      <c r="AF278">
        <v>16</v>
      </c>
      <c r="AG278">
        <v>0</v>
      </c>
      <c r="AH278">
        <v>4</v>
      </c>
      <c r="AI278">
        <v>0</v>
      </c>
      <c r="AJ278">
        <v>1</v>
      </c>
      <c r="AK278">
        <v>3050</v>
      </c>
      <c r="AL278">
        <v>0</v>
      </c>
      <c r="AM278">
        <v>17</v>
      </c>
      <c r="AN278" s="2">
        <v>0.79166666666666663</v>
      </c>
      <c r="AO278">
        <v>0</v>
      </c>
      <c r="AP278">
        <v>14</v>
      </c>
      <c r="AQ278">
        <v>10</v>
      </c>
      <c r="AR278">
        <v>16</v>
      </c>
      <c r="AS278">
        <v>0</v>
      </c>
      <c r="AT278">
        <v>0</v>
      </c>
      <c r="AU278" s="1"/>
      <c r="AV278">
        <v>0</v>
      </c>
      <c r="AX278">
        <v>0</v>
      </c>
      <c r="AZ278">
        <v>0</v>
      </c>
      <c r="BA278">
        <v>0</v>
      </c>
      <c r="BF278">
        <v>0</v>
      </c>
      <c r="BG278" s="2"/>
      <c r="BH278">
        <v>0</v>
      </c>
      <c r="BL278">
        <v>0</v>
      </c>
      <c r="BM278" s="1"/>
      <c r="BN278">
        <v>0</v>
      </c>
      <c r="BP278" s="3"/>
      <c r="BQ278">
        <v>0</v>
      </c>
      <c r="BR278" s="3"/>
      <c r="BS278">
        <v>0</v>
      </c>
      <c r="BT278">
        <v>1</v>
      </c>
      <c r="BU278">
        <v>0</v>
      </c>
      <c r="DZ278">
        <v>1</v>
      </c>
      <c r="EA278">
        <v>14</v>
      </c>
      <c r="EB278">
        <v>10</v>
      </c>
      <c r="EC278">
        <v>16</v>
      </c>
      <c r="ED278">
        <v>0</v>
      </c>
      <c r="EE278">
        <v>150</v>
      </c>
      <c r="EF278">
        <v>2</v>
      </c>
      <c r="EG278">
        <v>15</v>
      </c>
      <c r="EH278">
        <v>1</v>
      </c>
      <c r="EM278">
        <v>0</v>
      </c>
      <c r="ES278">
        <v>0</v>
      </c>
      <c r="ET278">
        <v>0</v>
      </c>
      <c r="EV278" t="s">
        <v>189</v>
      </c>
      <c r="EW278">
        <v>11</v>
      </c>
      <c r="EX278">
        <v>11</v>
      </c>
      <c r="EY278">
        <v>16</v>
      </c>
      <c r="EZ278" s="1">
        <v>0.51458333333333328</v>
      </c>
      <c r="FA278" t="str">
        <f>VLOOKUP(Table_Neonatal5[[#This Row],[Gender]],Table_Gender2[],2,FALSE)</f>
        <v>masculin</v>
      </c>
      <c r="FB278" t="e">
        <f>VLOOKUP(Table_Neonatal5[[#This Row],[PretermBy]],Table_PretermBy7[],2,FALSE)</f>
        <v>#N/A</v>
      </c>
      <c r="FC278" t="str">
        <f>VLOOKUP(Table_Neonatal5[[#This Row],[Diagnosis1]],Table_diagnosis[],2,FALSE)</f>
        <v>Asphyxia a la naissance / APGAR bas / HIE</v>
      </c>
      <c r="FD278" t="str">
        <f>VLOOKUP(Table_Neonatal5[[#This Row],[Diagnosis2]],Table_diagnosis[],2,FALSE)</f>
        <v>Infection neonatale / septicimie neonatale</v>
      </c>
      <c r="FE278" s="4" t="str">
        <f>VLOOKUP(Table_Neonatal5[[#This Row],[DischargeLoc]],Table_DischargeLoc1[],2,FALSE)</f>
        <v>Sortie/maternite</v>
      </c>
      <c r="FF278" s="4" t="str">
        <f>VLOOKUP(Table_Neonatal5[[#This Row],[AdmissionTempLow]],Table_YesNo8[],2,FALSE)</f>
        <v>Non</v>
      </c>
      <c r="FG278" s="4" t="str">
        <f>VLOOKUP(Table_Neonatal5[[#This Row],[BirthWeightLow]],Table_YesNo8[],2,FALSE)</f>
        <v>Non</v>
      </c>
      <c r="FH278" s="4" t="str">
        <f>VLOOKUP(Table_Neonatal5[[#This Row],[GestationalAgeLow]],Table_YesNo8[],2,FALSE)</f>
        <v>Non</v>
      </c>
      <c r="FI278" s="4" t="str">
        <f>VLOOKUP(Table_Neonatal5[[#This Row],[MethRx]],Table_YesNo8[],2,FALSE)</f>
        <v>Non</v>
      </c>
      <c r="FJ278" s="4" t="str">
        <f>VLOOKUP(Table_Neonatal5[[#This Row],[OxygenTherapy]],Table_YesNo8[],2,FALSE)</f>
        <v>Non</v>
      </c>
      <c r="FK278" s="4" t="e">
        <f>VLOOKUP(Table_Neonatal5[[#This Row],[OxygenMethod]],Table_OxygenMethod6[],2,FALSE)</f>
        <v>#N/A</v>
      </c>
      <c r="FL278" s="4" t="str">
        <f>VLOOKUP(Table_Neonatal5[[#This Row],[BloodSugarLow]],Table_YesNo8[],2,FALSE)</f>
        <v>Non</v>
      </c>
      <c r="FM278" s="4" t="str">
        <f>VLOOKUP(Table_Neonatal5[[#This Row],[AdmittedFirst48]],Table_YesNo8[],2,FALSE)</f>
        <v>Oui</v>
      </c>
      <c r="FN278" s="4" t="str">
        <f>VLOOKUP(Table_Neonatal5[[#This Row],[Remained2weeks]],Table_YesNo8[],2,FALSE)</f>
        <v>Non</v>
      </c>
      <c r="FO278" s="4" t="str">
        <f>VLOOKUP(Table_Neonatal5[[#This Row],[Antibiotics]],Table_YesNo8[],2,FALSE)</f>
        <v>Oui</v>
      </c>
      <c r="FP278" s="4" t="str">
        <f>VLOOKUP(Table_Neonatal5[[#This Row],[BilirubinMeas]],Table_YesNo8[],2,FALSE)</f>
        <v>Non</v>
      </c>
      <c r="FQ278" s="4" t="str">
        <f>VLOOKUP(Table_Neonatal5[[#This Row],[Phototherapy]],Table_YesNo8[],2,FALSE)</f>
        <v>Non</v>
      </c>
      <c r="FR278" s="3">
        <f>DATE(2000+Table_Neonatal5[[#This Row],[AdmitYear]],Table_Neonatal5[[#This Row],[AdmitMonth]],Table_Neonatal5[[#This Row],[AdmitDay]])</f>
        <v>42657</v>
      </c>
    </row>
    <row r="279" spans="1:174" x14ac:dyDescent="0.25">
      <c r="A279" t="s">
        <v>541</v>
      </c>
      <c r="B279" s="1">
        <v>0.33958333333333335</v>
      </c>
      <c r="D279">
        <v>9</v>
      </c>
      <c r="E279">
        <v>1</v>
      </c>
      <c r="F279">
        <v>17</v>
      </c>
      <c r="G279">
        <v>0</v>
      </c>
      <c r="H279">
        <v>9</v>
      </c>
      <c r="I279">
        <v>1</v>
      </c>
      <c r="J279">
        <v>17</v>
      </c>
      <c r="K279">
        <v>0</v>
      </c>
      <c r="L279">
        <v>0</v>
      </c>
      <c r="M279">
        <v>0</v>
      </c>
      <c r="N279">
        <v>3450</v>
      </c>
      <c r="O279">
        <v>0</v>
      </c>
      <c r="P279">
        <v>0</v>
      </c>
      <c r="R279">
        <v>0</v>
      </c>
      <c r="T279" s="2">
        <v>0.64583333333333337</v>
      </c>
      <c r="U279">
        <v>0</v>
      </c>
      <c r="V279">
        <v>0</v>
      </c>
      <c r="W279">
        <v>0</v>
      </c>
      <c r="X279">
        <v>3</v>
      </c>
      <c r="Y279">
        <v>0</v>
      </c>
      <c r="AA279">
        <v>12</v>
      </c>
      <c r="AB279">
        <v>0</v>
      </c>
      <c r="AC279" t="s">
        <v>542</v>
      </c>
      <c r="AD279">
        <v>16</v>
      </c>
      <c r="AE279">
        <v>1</v>
      </c>
      <c r="AF279">
        <v>17</v>
      </c>
      <c r="AG279">
        <v>0</v>
      </c>
      <c r="AH279">
        <v>7</v>
      </c>
      <c r="AI279">
        <v>0</v>
      </c>
      <c r="AJ279">
        <v>1</v>
      </c>
      <c r="AK279">
        <v>3400</v>
      </c>
      <c r="AL279">
        <v>0</v>
      </c>
      <c r="AM279">
        <v>16</v>
      </c>
      <c r="AN279" s="2">
        <v>0.64583333333333337</v>
      </c>
      <c r="AO279">
        <v>0</v>
      </c>
      <c r="AP279">
        <v>9</v>
      </c>
      <c r="AQ279">
        <v>1</v>
      </c>
      <c r="AR279">
        <v>17</v>
      </c>
      <c r="AS279">
        <v>0</v>
      </c>
      <c r="AT279">
        <v>0</v>
      </c>
      <c r="AU279" s="1"/>
      <c r="AV279">
        <v>0</v>
      </c>
      <c r="AX279">
        <v>0</v>
      </c>
      <c r="AZ279">
        <v>0</v>
      </c>
      <c r="BA279">
        <v>0</v>
      </c>
      <c r="BF279">
        <v>0</v>
      </c>
      <c r="BG279" s="2"/>
      <c r="BH279">
        <v>0</v>
      </c>
      <c r="BL279">
        <v>0</v>
      </c>
      <c r="BM279" s="1"/>
      <c r="BN279">
        <v>0</v>
      </c>
      <c r="BO279">
        <v>0</v>
      </c>
      <c r="BP279" s="3"/>
      <c r="BQ279">
        <v>0</v>
      </c>
      <c r="BR279" s="3"/>
      <c r="BS279">
        <v>0</v>
      </c>
      <c r="BT279">
        <v>1</v>
      </c>
      <c r="BU279">
        <v>0</v>
      </c>
      <c r="DZ279">
        <v>1</v>
      </c>
      <c r="EA279">
        <v>9</v>
      </c>
      <c r="EB279">
        <v>1</v>
      </c>
      <c r="EC279">
        <v>17</v>
      </c>
      <c r="ED279">
        <v>0</v>
      </c>
      <c r="EE279">
        <v>167</v>
      </c>
      <c r="EF279">
        <v>2</v>
      </c>
      <c r="EG279">
        <v>16.75</v>
      </c>
      <c r="EH279">
        <v>1</v>
      </c>
      <c r="EM279">
        <v>0</v>
      </c>
      <c r="ES279">
        <v>0</v>
      </c>
      <c r="ET279">
        <v>0</v>
      </c>
      <c r="EV279" t="s">
        <v>189</v>
      </c>
      <c r="EW279">
        <v>2</v>
      </c>
      <c r="EX279">
        <v>2</v>
      </c>
      <c r="EY279">
        <v>17</v>
      </c>
      <c r="EZ279" s="1">
        <v>0.34444444444444444</v>
      </c>
      <c r="FA279" t="str">
        <f>VLOOKUP(Table_Neonatal5[[#This Row],[Gender]],Table_Gender2[],2,FALSE)</f>
        <v>masculin</v>
      </c>
      <c r="FB279" t="e">
        <f>VLOOKUP(Table_Neonatal5[[#This Row],[PretermBy]],Table_PretermBy7[],2,FALSE)</f>
        <v>#N/A</v>
      </c>
      <c r="FC279" t="str">
        <f>VLOOKUP(Table_Neonatal5[[#This Row],[Diagnosis1]],Table_diagnosis[],2,FALSE)</f>
        <v>Infection neonatale / septicimie neonatale</v>
      </c>
      <c r="FD279" t="str">
        <f>VLOOKUP(Table_Neonatal5[[#This Row],[Diagnosis2]],Table_diagnosis[],2,FALSE)</f>
        <v>Autre diagnostic</v>
      </c>
      <c r="FE279" s="4" t="str">
        <f>VLOOKUP(Table_Neonatal5[[#This Row],[DischargeLoc]],Table_DischargeLoc1[],2,FALSE)</f>
        <v>Sortie/maternite</v>
      </c>
      <c r="FF279" s="4" t="str">
        <f>VLOOKUP(Table_Neonatal5[[#This Row],[AdmissionTempLow]],Table_YesNo8[],2,FALSE)</f>
        <v>Non</v>
      </c>
      <c r="FG279" s="4" t="str">
        <f>VLOOKUP(Table_Neonatal5[[#This Row],[BirthWeightLow]],Table_YesNo8[],2,FALSE)</f>
        <v>Non</v>
      </c>
      <c r="FH279" s="4" t="str">
        <f>VLOOKUP(Table_Neonatal5[[#This Row],[GestationalAgeLow]],Table_YesNo8[],2,FALSE)</f>
        <v>Non</v>
      </c>
      <c r="FI279" s="4" t="str">
        <f>VLOOKUP(Table_Neonatal5[[#This Row],[MethRx]],Table_YesNo8[],2,FALSE)</f>
        <v>Non</v>
      </c>
      <c r="FJ279" s="4" t="str">
        <f>VLOOKUP(Table_Neonatal5[[#This Row],[OxygenTherapy]],Table_YesNo8[],2,FALSE)</f>
        <v>Non</v>
      </c>
      <c r="FK279" s="4" t="e">
        <f>VLOOKUP(Table_Neonatal5[[#This Row],[OxygenMethod]],Table_OxygenMethod6[],2,FALSE)</f>
        <v>#N/A</v>
      </c>
      <c r="FL279" s="4" t="str">
        <f>VLOOKUP(Table_Neonatal5[[#This Row],[BloodSugarLow]],Table_YesNo8[],2,FALSE)</f>
        <v>Non</v>
      </c>
      <c r="FM279" s="4" t="str">
        <f>VLOOKUP(Table_Neonatal5[[#This Row],[AdmittedFirst48]],Table_YesNo8[],2,FALSE)</f>
        <v>Oui</v>
      </c>
      <c r="FN279" s="4" t="str">
        <f>VLOOKUP(Table_Neonatal5[[#This Row],[Remained2weeks]],Table_YesNo8[],2,FALSE)</f>
        <v>Non</v>
      </c>
      <c r="FO279" s="4" t="str">
        <f>VLOOKUP(Table_Neonatal5[[#This Row],[Antibiotics]],Table_YesNo8[],2,FALSE)</f>
        <v>Oui</v>
      </c>
      <c r="FP279" s="4" t="str">
        <f>VLOOKUP(Table_Neonatal5[[#This Row],[BilirubinMeas]],Table_YesNo8[],2,FALSE)</f>
        <v>Non</v>
      </c>
      <c r="FQ279" s="4" t="str">
        <f>VLOOKUP(Table_Neonatal5[[#This Row],[Phototherapy]],Table_YesNo8[],2,FALSE)</f>
        <v>Non</v>
      </c>
      <c r="FR279" s="3">
        <f>DATE(2000+Table_Neonatal5[[#This Row],[AdmitYear]],Table_Neonatal5[[#This Row],[AdmitMonth]],Table_Neonatal5[[#This Row],[AdmitDay]])</f>
        <v>42744</v>
      </c>
    </row>
    <row r="280" spans="1:174" x14ac:dyDescent="0.25">
      <c r="A280" t="s">
        <v>543</v>
      </c>
      <c r="B280" s="1">
        <v>0.36805555555555558</v>
      </c>
      <c r="C280" t="s">
        <v>185</v>
      </c>
      <c r="D280">
        <v>16</v>
      </c>
      <c r="E280">
        <v>2</v>
      </c>
      <c r="F280">
        <v>17</v>
      </c>
      <c r="G280">
        <v>0</v>
      </c>
      <c r="H280">
        <v>18</v>
      </c>
      <c r="I280">
        <v>2</v>
      </c>
      <c r="J280">
        <v>17</v>
      </c>
      <c r="K280">
        <v>0</v>
      </c>
      <c r="L280">
        <v>0</v>
      </c>
      <c r="M280">
        <v>0</v>
      </c>
      <c r="N280">
        <v>2700</v>
      </c>
      <c r="O280">
        <v>0</v>
      </c>
      <c r="P280">
        <v>0</v>
      </c>
      <c r="R280">
        <v>0</v>
      </c>
      <c r="T280" s="2">
        <v>0.70833333333333337</v>
      </c>
      <c r="U280">
        <v>0</v>
      </c>
      <c r="V280">
        <v>2</v>
      </c>
      <c r="W280">
        <v>0</v>
      </c>
      <c r="X280">
        <v>3</v>
      </c>
      <c r="Y280">
        <v>0</v>
      </c>
      <c r="AB280">
        <v>0</v>
      </c>
      <c r="AD280">
        <v>26</v>
      </c>
      <c r="AE280">
        <v>2</v>
      </c>
      <c r="AF280">
        <v>17</v>
      </c>
      <c r="AG280">
        <v>0</v>
      </c>
      <c r="AH280">
        <v>9</v>
      </c>
      <c r="AI280">
        <v>0</v>
      </c>
      <c r="AJ280">
        <v>1</v>
      </c>
      <c r="AK280">
        <v>2850</v>
      </c>
      <c r="AL280">
        <v>0</v>
      </c>
      <c r="AM280">
        <v>16</v>
      </c>
      <c r="AN280" s="2">
        <v>0.70833333333333337</v>
      </c>
      <c r="AO280">
        <v>0</v>
      </c>
      <c r="AP280">
        <v>18</v>
      </c>
      <c r="AQ280">
        <v>2</v>
      </c>
      <c r="AR280">
        <v>17</v>
      </c>
      <c r="AS280">
        <v>0</v>
      </c>
      <c r="AT280">
        <v>0</v>
      </c>
      <c r="AU280" s="1"/>
      <c r="AV280">
        <v>0</v>
      </c>
      <c r="AX280">
        <v>0</v>
      </c>
      <c r="AZ280">
        <v>0</v>
      </c>
      <c r="BA280">
        <v>0</v>
      </c>
      <c r="BF280">
        <v>0</v>
      </c>
      <c r="BG280" s="2"/>
      <c r="BH280">
        <v>0</v>
      </c>
      <c r="BL280">
        <v>0</v>
      </c>
      <c r="BM280" s="1"/>
      <c r="BN280">
        <v>0</v>
      </c>
      <c r="BO280">
        <v>0</v>
      </c>
      <c r="BP280" s="3"/>
      <c r="BQ280">
        <v>0</v>
      </c>
      <c r="BR280" s="3"/>
      <c r="BS280">
        <v>0</v>
      </c>
      <c r="BT280">
        <v>1</v>
      </c>
      <c r="BU280">
        <v>0</v>
      </c>
      <c r="DZ280">
        <v>1</v>
      </c>
      <c r="EA280">
        <v>18</v>
      </c>
      <c r="EB280">
        <v>2</v>
      </c>
      <c r="EC280">
        <v>17</v>
      </c>
      <c r="ED280">
        <v>0</v>
      </c>
      <c r="EE280">
        <v>150</v>
      </c>
      <c r="EF280">
        <v>2</v>
      </c>
      <c r="EG280">
        <v>15</v>
      </c>
      <c r="EH280">
        <v>1</v>
      </c>
      <c r="EM280">
        <v>0</v>
      </c>
      <c r="ES280">
        <v>0</v>
      </c>
      <c r="ET280">
        <v>0</v>
      </c>
      <c r="EV280" t="s">
        <v>186</v>
      </c>
      <c r="EW280">
        <v>3</v>
      </c>
      <c r="EX280">
        <v>4</v>
      </c>
      <c r="EY280">
        <v>17</v>
      </c>
      <c r="EZ280" s="1">
        <v>0.37361111111111112</v>
      </c>
      <c r="FA280" t="str">
        <f>VLOOKUP(Table_Neonatal5[[#This Row],[Gender]],Table_Gender2[],2,FALSE)</f>
        <v>masculin</v>
      </c>
      <c r="FB280" t="e">
        <f>VLOOKUP(Table_Neonatal5[[#This Row],[PretermBy]],Table_PretermBy7[],2,FALSE)</f>
        <v>#N/A</v>
      </c>
      <c r="FC280" t="str">
        <f>VLOOKUP(Table_Neonatal5[[#This Row],[Diagnosis1]],Table_diagnosis[],2,FALSE)</f>
        <v>Infection neonatale / septicimie neonatale</v>
      </c>
      <c r="FD280" t="e">
        <f>VLOOKUP(Table_Neonatal5[[#This Row],[Diagnosis2]],Table_diagnosis[],2,FALSE)</f>
        <v>#N/A</v>
      </c>
      <c r="FE280" s="4" t="str">
        <f>VLOOKUP(Table_Neonatal5[[#This Row],[DischargeLoc]],Table_DischargeLoc1[],2,FALSE)</f>
        <v>Sortie/maternite</v>
      </c>
      <c r="FF280" s="4" t="str">
        <f>VLOOKUP(Table_Neonatal5[[#This Row],[AdmissionTempLow]],Table_YesNo8[],2,FALSE)</f>
        <v>Non</v>
      </c>
      <c r="FG280" s="4" t="str">
        <f>VLOOKUP(Table_Neonatal5[[#This Row],[BirthWeightLow]],Table_YesNo8[],2,FALSE)</f>
        <v>Non</v>
      </c>
      <c r="FH280" s="4" t="str">
        <f>VLOOKUP(Table_Neonatal5[[#This Row],[GestationalAgeLow]],Table_YesNo8[],2,FALSE)</f>
        <v>Non</v>
      </c>
      <c r="FI280" s="4" t="str">
        <f>VLOOKUP(Table_Neonatal5[[#This Row],[MethRx]],Table_YesNo8[],2,FALSE)</f>
        <v>Non</v>
      </c>
      <c r="FJ280" s="4" t="str">
        <f>VLOOKUP(Table_Neonatal5[[#This Row],[OxygenTherapy]],Table_YesNo8[],2,FALSE)</f>
        <v>Non</v>
      </c>
      <c r="FK280" s="4" t="e">
        <f>VLOOKUP(Table_Neonatal5[[#This Row],[OxygenMethod]],Table_OxygenMethod6[],2,FALSE)</f>
        <v>#N/A</v>
      </c>
      <c r="FL280" s="4" t="str">
        <f>VLOOKUP(Table_Neonatal5[[#This Row],[BloodSugarLow]],Table_YesNo8[],2,FALSE)</f>
        <v>Non</v>
      </c>
      <c r="FM280" s="4" t="str">
        <f>VLOOKUP(Table_Neonatal5[[#This Row],[AdmittedFirst48]],Table_YesNo8[],2,FALSE)</f>
        <v>Oui</v>
      </c>
      <c r="FN280" s="4" t="str">
        <f>VLOOKUP(Table_Neonatal5[[#This Row],[Remained2weeks]],Table_YesNo8[],2,FALSE)</f>
        <v>Non</v>
      </c>
      <c r="FO280" s="4" t="str">
        <f>VLOOKUP(Table_Neonatal5[[#This Row],[Antibiotics]],Table_YesNo8[],2,FALSE)</f>
        <v>Oui</v>
      </c>
      <c r="FP280" s="4" t="str">
        <f>VLOOKUP(Table_Neonatal5[[#This Row],[BilirubinMeas]],Table_YesNo8[],2,FALSE)</f>
        <v>Non</v>
      </c>
      <c r="FQ280" s="4" t="str">
        <f>VLOOKUP(Table_Neonatal5[[#This Row],[Phototherapy]],Table_YesNo8[],2,FALSE)</f>
        <v>Non</v>
      </c>
      <c r="FR280" s="3">
        <f>DATE(2000+Table_Neonatal5[[#This Row],[AdmitYear]],Table_Neonatal5[[#This Row],[AdmitMonth]],Table_Neonatal5[[#This Row],[AdmitDay]])</f>
        <v>42784</v>
      </c>
    </row>
    <row r="281" spans="1:174" x14ac:dyDescent="0.25">
      <c r="A281" t="s">
        <v>544</v>
      </c>
      <c r="B281" s="1">
        <v>0.38472222222222224</v>
      </c>
      <c r="C281" t="s">
        <v>185</v>
      </c>
      <c r="D281">
        <v>15</v>
      </c>
      <c r="E281">
        <v>2</v>
      </c>
      <c r="F281">
        <v>17</v>
      </c>
      <c r="G281">
        <v>0</v>
      </c>
      <c r="H281">
        <v>15</v>
      </c>
      <c r="I281">
        <v>2</v>
      </c>
      <c r="J281">
        <v>17</v>
      </c>
      <c r="K281">
        <v>0</v>
      </c>
      <c r="L281">
        <v>0</v>
      </c>
      <c r="M281">
        <v>0</v>
      </c>
      <c r="N281">
        <v>3300</v>
      </c>
      <c r="O281">
        <v>0</v>
      </c>
      <c r="P281">
        <v>0</v>
      </c>
      <c r="R281">
        <v>0</v>
      </c>
      <c r="T281" s="2">
        <v>3.4722222222222224E-2</v>
      </c>
      <c r="U281">
        <v>0</v>
      </c>
      <c r="V281">
        <v>0</v>
      </c>
      <c r="W281">
        <v>0</v>
      </c>
      <c r="X281">
        <v>3</v>
      </c>
      <c r="Y281">
        <v>0</v>
      </c>
      <c r="AA281">
        <v>4</v>
      </c>
      <c r="AB281">
        <v>0</v>
      </c>
      <c r="AD281">
        <v>22</v>
      </c>
      <c r="AE281">
        <v>2</v>
      </c>
      <c r="AF281">
        <v>17</v>
      </c>
      <c r="AG281">
        <v>0</v>
      </c>
      <c r="AH281">
        <v>7</v>
      </c>
      <c r="AI281">
        <v>0</v>
      </c>
      <c r="AJ281">
        <v>1</v>
      </c>
      <c r="AK281">
        <v>3350</v>
      </c>
      <c r="AL281">
        <v>0</v>
      </c>
      <c r="AM281">
        <v>16</v>
      </c>
      <c r="AN281" s="2">
        <v>4.1666666666666664E-2</v>
      </c>
      <c r="AO281">
        <v>0</v>
      </c>
      <c r="AP281">
        <v>15</v>
      </c>
      <c r="AQ281">
        <v>2</v>
      </c>
      <c r="AR281">
        <v>17</v>
      </c>
      <c r="AS281">
        <v>0</v>
      </c>
      <c r="AT281">
        <v>0</v>
      </c>
      <c r="AU281" s="1"/>
      <c r="AV281">
        <v>0</v>
      </c>
      <c r="AX281">
        <v>0</v>
      </c>
      <c r="AZ281">
        <v>0</v>
      </c>
      <c r="BA281">
        <v>1</v>
      </c>
      <c r="BB281">
        <v>1</v>
      </c>
      <c r="BC281">
        <v>15</v>
      </c>
      <c r="BD281">
        <v>2</v>
      </c>
      <c r="BE281">
        <v>17</v>
      </c>
      <c r="BF281">
        <v>0</v>
      </c>
      <c r="BG281" s="2">
        <v>8.3333333333333329E-2</v>
      </c>
      <c r="BH281">
        <v>0</v>
      </c>
      <c r="BI281">
        <v>15</v>
      </c>
      <c r="BJ281">
        <v>2</v>
      </c>
      <c r="BK281">
        <v>17</v>
      </c>
      <c r="BL281">
        <v>0</v>
      </c>
      <c r="BM281" s="1">
        <v>0.125</v>
      </c>
      <c r="BN281">
        <v>0</v>
      </c>
      <c r="BO281">
        <v>0</v>
      </c>
      <c r="BP281" s="3"/>
      <c r="BQ281">
        <v>0</v>
      </c>
      <c r="BR281" s="3"/>
      <c r="BS281">
        <v>0</v>
      </c>
      <c r="BT281">
        <v>1</v>
      </c>
      <c r="BU281">
        <v>0</v>
      </c>
      <c r="DZ281">
        <v>0</v>
      </c>
      <c r="EA281">
        <v>15</v>
      </c>
      <c r="EB281">
        <v>2</v>
      </c>
      <c r="EC281">
        <v>17</v>
      </c>
      <c r="ED281">
        <v>0</v>
      </c>
      <c r="EE281">
        <v>152</v>
      </c>
      <c r="EF281">
        <v>2</v>
      </c>
      <c r="EG281">
        <v>15</v>
      </c>
      <c r="EH281">
        <v>1</v>
      </c>
      <c r="EM281">
        <v>0</v>
      </c>
      <c r="ES281">
        <v>0</v>
      </c>
      <c r="ET281">
        <v>0</v>
      </c>
      <c r="EV281" t="s">
        <v>186</v>
      </c>
      <c r="EW281">
        <v>3</v>
      </c>
      <c r="EX281">
        <v>4</v>
      </c>
      <c r="EY281">
        <v>17</v>
      </c>
      <c r="EZ281" s="1">
        <v>0.39097222222222222</v>
      </c>
      <c r="FA281" t="str">
        <f>VLOOKUP(Table_Neonatal5[[#This Row],[Gender]],Table_Gender2[],2,FALSE)</f>
        <v>masculin</v>
      </c>
      <c r="FB281" t="e">
        <f>VLOOKUP(Table_Neonatal5[[#This Row],[PretermBy]],Table_PretermBy7[],2,FALSE)</f>
        <v>#N/A</v>
      </c>
      <c r="FC281" t="str">
        <f>VLOOKUP(Table_Neonatal5[[#This Row],[Diagnosis1]],Table_diagnosis[],2,FALSE)</f>
        <v>Infection neonatale / septicimie neonatale</v>
      </c>
      <c r="FD281" t="str">
        <f>VLOOKUP(Table_Neonatal5[[#This Row],[Diagnosis2]],Table_diagnosis[],2,FALSE)</f>
        <v>Detresse respiratoire</v>
      </c>
      <c r="FE281" s="4" t="str">
        <f>VLOOKUP(Table_Neonatal5[[#This Row],[DischargeLoc]],Table_DischargeLoc1[],2,FALSE)</f>
        <v>Sortie/maternite</v>
      </c>
      <c r="FF281" s="4" t="str">
        <f>VLOOKUP(Table_Neonatal5[[#This Row],[AdmissionTempLow]],Table_YesNo8[],2,FALSE)</f>
        <v>Non</v>
      </c>
      <c r="FG281" s="4" t="str">
        <f>VLOOKUP(Table_Neonatal5[[#This Row],[BirthWeightLow]],Table_YesNo8[],2,FALSE)</f>
        <v>Non</v>
      </c>
      <c r="FH281" s="4" t="str">
        <f>VLOOKUP(Table_Neonatal5[[#This Row],[GestationalAgeLow]],Table_YesNo8[],2,FALSE)</f>
        <v>Non</v>
      </c>
      <c r="FI281" s="4" t="str">
        <f>VLOOKUP(Table_Neonatal5[[#This Row],[MethRx]],Table_YesNo8[],2,FALSE)</f>
        <v>Non</v>
      </c>
      <c r="FJ281" s="4" t="str">
        <f>VLOOKUP(Table_Neonatal5[[#This Row],[OxygenTherapy]],Table_YesNo8[],2,FALSE)</f>
        <v>Oui</v>
      </c>
      <c r="FK281" s="4" t="str">
        <f>VLOOKUP(Table_Neonatal5[[#This Row],[OxygenMethod]],Table_OxygenMethod6[],2,FALSE)</f>
        <v>canule nasale/mask</v>
      </c>
      <c r="FL281" s="4" t="str">
        <f>VLOOKUP(Table_Neonatal5[[#This Row],[BloodSugarLow]],Table_YesNo8[],2,FALSE)</f>
        <v>Non</v>
      </c>
      <c r="FM281" s="4" t="str">
        <f>VLOOKUP(Table_Neonatal5[[#This Row],[AdmittedFirst48]],Table_YesNo8[],2,FALSE)</f>
        <v>Oui</v>
      </c>
      <c r="FN281" s="4" t="str">
        <f>VLOOKUP(Table_Neonatal5[[#This Row],[Remained2weeks]],Table_YesNo8[],2,FALSE)</f>
        <v>Non</v>
      </c>
      <c r="FO281" s="4" t="str">
        <f>VLOOKUP(Table_Neonatal5[[#This Row],[Antibiotics]],Table_YesNo8[],2,FALSE)</f>
        <v>Non</v>
      </c>
      <c r="FP281" s="4" t="str">
        <f>VLOOKUP(Table_Neonatal5[[#This Row],[BilirubinMeas]],Table_YesNo8[],2,FALSE)</f>
        <v>Non</v>
      </c>
      <c r="FQ281" s="4" t="str">
        <f>VLOOKUP(Table_Neonatal5[[#This Row],[Phototherapy]],Table_YesNo8[],2,FALSE)</f>
        <v>Non</v>
      </c>
      <c r="FR281" s="3">
        <f>DATE(2000+Table_Neonatal5[[#This Row],[AdmitYear]],Table_Neonatal5[[#This Row],[AdmitMonth]],Table_Neonatal5[[#This Row],[AdmitDay]])</f>
        <v>42781</v>
      </c>
    </row>
    <row r="282" spans="1:174" x14ac:dyDescent="0.25">
      <c r="A282" t="s">
        <v>545</v>
      </c>
      <c r="B282" s="1">
        <v>0.45277777777777778</v>
      </c>
      <c r="C282" t="s">
        <v>185</v>
      </c>
      <c r="D282">
        <v>4</v>
      </c>
      <c r="E282">
        <v>11</v>
      </c>
      <c r="F282">
        <v>16</v>
      </c>
      <c r="G282">
        <v>0</v>
      </c>
      <c r="H282">
        <v>4</v>
      </c>
      <c r="I282">
        <v>11</v>
      </c>
      <c r="J282">
        <v>16</v>
      </c>
      <c r="K282">
        <v>0</v>
      </c>
      <c r="L282">
        <v>0</v>
      </c>
      <c r="M282">
        <v>0</v>
      </c>
      <c r="N282">
        <v>2100</v>
      </c>
      <c r="O282">
        <v>0</v>
      </c>
      <c r="P282">
        <v>0</v>
      </c>
      <c r="R282">
        <v>0</v>
      </c>
      <c r="T282" s="2">
        <v>0.89583333333333337</v>
      </c>
      <c r="U282">
        <v>0</v>
      </c>
      <c r="V282">
        <v>0</v>
      </c>
      <c r="W282">
        <v>0</v>
      </c>
      <c r="X282">
        <v>3</v>
      </c>
      <c r="Y282">
        <v>0</v>
      </c>
      <c r="AA282">
        <v>1</v>
      </c>
      <c r="AB282">
        <v>0</v>
      </c>
      <c r="AD282">
        <v>12</v>
      </c>
      <c r="AE282">
        <v>11</v>
      </c>
      <c r="AF282">
        <v>16</v>
      </c>
      <c r="AG282">
        <v>0</v>
      </c>
      <c r="AH282">
        <v>8</v>
      </c>
      <c r="AI282">
        <v>0</v>
      </c>
      <c r="AJ282">
        <v>1</v>
      </c>
      <c r="AK282">
        <v>2050</v>
      </c>
      <c r="AL282">
        <v>0</v>
      </c>
      <c r="AM282">
        <v>17</v>
      </c>
      <c r="AN282" s="2">
        <v>0.89583333333333337</v>
      </c>
      <c r="AO282">
        <v>0</v>
      </c>
      <c r="AP282">
        <v>4</v>
      </c>
      <c r="AQ282">
        <v>11</v>
      </c>
      <c r="AR282">
        <v>16</v>
      </c>
      <c r="AS282">
        <v>0</v>
      </c>
      <c r="AT282">
        <v>0</v>
      </c>
      <c r="AU282" s="1"/>
      <c r="AV282">
        <v>0</v>
      </c>
      <c r="AX282">
        <v>0</v>
      </c>
      <c r="AZ282">
        <v>0</v>
      </c>
      <c r="BA282">
        <v>1</v>
      </c>
      <c r="BB282">
        <v>2</v>
      </c>
      <c r="BC282">
        <v>4</v>
      </c>
      <c r="BD282">
        <v>11</v>
      </c>
      <c r="BE282">
        <v>16</v>
      </c>
      <c r="BF282">
        <v>0</v>
      </c>
      <c r="BG282" s="2">
        <v>0.91666666666666663</v>
      </c>
      <c r="BH282">
        <v>0</v>
      </c>
      <c r="BI282">
        <v>9</v>
      </c>
      <c r="BJ282">
        <v>11</v>
      </c>
      <c r="BK282">
        <v>16</v>
      </c>
      <c r="BL282">
        <v>0</v>
      </c>
      <c r="BM282" s="1">
        <v>0.5</v>
      </c>
      <c r="BN282">
        <v>0</v>
      </c>
      <c r="BP282" s="3"/>
      <c r="BQ282">
        <v>0</v>
      </c>
      <c r="BR282" s="3"/>
      <c r="BS282">
        <v>0</v>
      </c>
      <c r="BT282">
        <v>1</v>
      </c>
      <c r="BU282">
        <v>0</v>
      </c>
      <c r="DZ282">
        <v>1</v>
      </c>
      <c r="EA282">
        <v>4</v>
      </c>
      <c r="EB282">
        <v>11</v>
      </c>
      <c r="EC282">
        <v>16</v>
      </c>
      <c r="ED282">
        <v>0</v>
      </c>
      <c r="EE282">
        <v>102.5</v>
      </c>
      <c r="EF282">
        <v>2</v>
      </c>
      <c r="EG282">
        <v>6</v>
      </c>
      <c r="EH282">
        <v>1</v>
      </c>
      <c r="EM282">
        <v>0</v>
      </c>
      <c r="ES282">
        <v>0</v>
      </c>
      <c r="ET282">
        <v>0</v>
      </c>
      <c r="EV282" t="s">
        <v>189</v>
      </c>
      <c r="EW282">
        <v>12</v>
      </c>
      <c r="EX282">
        <v>12</v>
      </c>
      <c r="EY282">
        <v>16</v>
      </c>
      <c r="EZ282" s="1">
        <v>0.45763888888888887</v>
      </c>
      <c r="FA282" t="str">
        <f>VLOOKUP(Table_Neonatal5[[#This Row],[Gender]],Table_Gender2[],2,FALSE)</f>
        <v>masculin</v>
      </c>
      <c r="FB282" t="e">
        <f>VLOOKUP(Table_Neonatal5[[#This Row],[PretermBy]],Table_PretermBy7[],2,FALSE)</f>
        <v>#N/A</v>
      </c>
      <c r="FC282" t="str">
        <f>VLOOKUP(Table_Neonatal5[[#This Row],[Diagnosis1]],Table_diagnosis[],2,FALSE)</f>
        <v>Infection neonatale / septicimie neonatale</v>
      </c>
      <c r="FD282" t="str">
        <f>VLOOKUP(Table_Neonatal5[[#This Row],[Diagnosis2]],Table_diagnosis[],2,FALSE)</f>
        <v>Prematurite</v>
      </c>
      <c r="FE282" s="4" t="str">
        <f>VLOOKUP(Table_Neonatal5[[#This Row],[DischargeLoc]],Table_DischargeLoc1[],2,FALSE)</f>
        <v>Sortie/maternite</v>
      </c>
      <c r="FF282" s="4" t="str">
        <f>VLOOKUP(Table_Neonatal5[[#This Row],[AdmissionTempLow]],Table_YesNo8[],2,FALSE)</f>
        <v>Non</v>
      </c>
      <c r="FG282" s="4" t="str">
        <f>VLOOKUP(Table_Neonatal5[[#This Row],[BirthWeightLow]],Table_YesNo8[],2,FALSE)</f>
        <v>Non</v>
      </c>
      <c r="FH282" s="4" t="str">
        <f>VLOOKUP(Table_Neonatal5[[#This Row],[GestationalAgeLow]],Table_YesNo8[],2,FALSE)</f>
        <v>Non</v>
      </c>
      <c r="FI282" s="4" t="str">
        <f>VLOOKUP(Table_Neonatal5[[#This Row],[MethRx]],Table_YesNo8[],2,FALSE)</f>
        <v>Non</v>
      </c>
      <c r="FJ282" s="4" t="str">
        <f>VLOOKUP(Table_Neonatal5[[#This Row],[OxygenTherapy]],Table_YesNo8[],2,FALSE)</f>
        <v>Oui</v>
      </c>
      <c r="FK282" s="4" t="str">
        <f>VLOOKUP(Table_Neonatal5[[#This Row],[OxygenMethod]],Table_OxygenMethod6[],2,FALSE)</f>
        <v>CPAP</v>
      </c>
      <c r="FL282" s="4" t="str">
        <f>VLOOKUP(Table_Neonatal5[[#This Row],[BloodSugarLow]],Table_YesNo8[],2,FALSE)</f>
        <v>Non</v>
      </c>
      <c r="FM282" s="4" t="str">
        <f>VLOOKUP(Table_Neonatal5[[#This Row],[AdmittedFirst48]],Table_YesNo8[],2,FALSE)</f>
        <v>Oui</v>
      </c>
      <c r="FN282" s="4" t="str">
        <f>VLOOKUP(Table_Neonatal5[[#This Row],[Remained2weeks]],Table_YesNo8[],2,FALSE)</f>
        <v>Non</v>
      </c>
      <c r="FO282" s="4" t="str">
        <f>VLOOKUP(Table_Neonatal5[[#This Row],[Antibiotics]],Table_YesNo8[],2,FALSE)</f>
        <v>Oui</v>
      </c>
      <c r="FP282" s="4" t="str">
        <f>VLOOKUP(Table_Neonatal5[[#This Row],[BilirubinMeas]],Table_YesNo8[],2,FALSE)</f>
        <v>Non</v>
      </c>
      <c r="FQ282" s="4" t="str">
        <f>VLOOKUP(Table_Neonatal5[[#This Row],[Phototherapy]],Table_YesNo8[],2,FALSE)</f>
        <v>Non</v>
      </c>
      <c r="FR282" s="3">
        <f>DATE(2000+Table_Neonatal5[[#This Row],[AdmitYear]],Table_Neonatal5[[#This Row],[AdmitMonth]],Table_Neonatal5[[#This Row],[AdmitDay]])</f>
        <v>42678</v>
      </c>
    </row>
    <row r="283" spans="1:174" x14ac:dyDescent="0.25">
      <c r="A283" t="s">
        <v>546</v>
      </c>
      <c r="B283" s="1">
        <v>0.45277777777777778</v>
      </c>
      <c r="C283" t="s">
        <v>185</v>
      </c>
      <c r="D283">
        <v>7</v>
      </c>
      <c r="E283">
        <v>3</v>
      </c>
      <c r="F283">
        <v>17</v>
      </c>
      <c r="G283">
        <v>0</v>
      </c>
      <c r="H283">
        <v>7</v>
      </c>
      <c r="I283">
        <v>3</v>
      </c>
      <c r="J283">
        <v>17</v>
      </c>
      <c r="K283">
        <v>0</v>
      </c>
      <c r="L283">
        <v>0</v>
      </c>
      <c r="M283">
        <v>0</v>
      </c>
      <c r="N283">
        <v>1900</v>
      </c>
      <c r="O283">
        <v>0</v>
      </c>
      <c r="P283">
        <v>0</v>
      </c>
      <c r="R283">
        <v>0</v>
      </c>
      <c r="T283" s="2">
        <v>0.65972222222222221</v>
      </c>
      <c r="U283">
        <v>0</v>
      </c>
      <c r="V283">
        <v>0</v>
      </c>
      <c r="W283">
        <v>0</v>
      </c>
      <c r="X283">
        <v>2</v>
      </c>
      <c r="Y283">
        <v>0</v>
      </c>
      <c r="AA283">
        <v>8</v>
      </c>
      <c r="AB283">
        <v>0</v>
      </c>
      <c r="AD283">
        <v>8</v>
      </c>
      <c r="AE283">
        <v>3</v>
      </c>
      <c r="AF283">
        <v>17</v>
      </c>
      <c r="AG283">
        <v>0</v>
      </c>
      <c r="AH283">
        <v>1</v>
      </c>
      <c r="AI283">
        <v>0</v>
      </c>
      <c r="AJ283">
        <v>4</v>
      </c>
      <c r="AK283">
        <v>1900</v>
      </c>
      <c r="AL283">
        <v>0</v>
      </c>
      <c r="AM283">
        <v>11</v>
      </c>
      <c r="AN283" s="2">
        <v>0.65972222222222221</v>
      </c>
      <c r="AO283">
        <v>0</v>
      </c>
      <c r="AP283">
        <v>7</v>
      </c>
      <c r="AQ283">
        <v>3</v>
      </c>
      <c r="AR283">
        <v>17</v>
      </c>
      <c r="AS283">
        <v>0</v>
      </c>
      <c r="AT283">
        <v>0</v>
      </c>
      <c r="AU283" s="1"/>
      <c r="AV283">
        <v>0</v>
      </c>
      <c r="AX283">
        <v>0</v>
      </c>
      <c r="AZ283">
        <v>0</v>
      </c>
      <c r="BA283">
        <v>1</v>
      </c>
      <c r="BB283">
        <v>2</v>
      </c>
      <c r="BC283">
        <v>7</v>
      </c>
      <c r="BD283">
        <v>3</v>
      </c>
      <c r="BE283">
        <v>17</v>
      </c>
      <c r="BF283">
        <v>0</v>
      </c>
      <c r="BG283" s="2">
        <v>0.70833333333333337</v>
      </c>
      <c r="BH283">
        <v>0</v>
      </c>
      <c r="BI283">
        <v>8</v>
      </c>
      <c r="BJ283">
        <v>3</v>
      </c>
      <c r="BK283">
        <v>17</v>
      </c>
      <c r="BL283">
        <v>0</v>
      </c>
      <c r="BM283" s="1">
        <v>0.3611111111111111</v>
      </c>
      <c r="BN283">
        <v>0</v>
      </c>
      <c r="BO283">
        <v>0</v>
      </c>
      <c r="BP283" s="3"/>
      <c r="BQ283">
        <v>0</v>
      </c>
      <c r="BR283" s="3"/>
      <c r="BS283">
        <v>0</v>
      </c>
      <c r="BT283">
        <v>1</v>
      </c>
      <c r="BU283">
        <v>0</v>
      </c>
      <c r="DZ283">
        <v>1</v>
      </c>
      <c r="EA283">
        <v>7</v>
      </c>
      <c r="EB283">
        <v>3</v>
      </c>
      <c r="EC283">
        <v>17</v>
      </c>
      <c r="ED283">
        <v>0</v>
      </c>
      <c r="EE283">
        <v>95</v>
      </c>
      <c r="EF283">
        <v>2</v>
      </c>
      <c r="EG283">
        <v>6</v>
      </c>
      <c r="EH283">
        <v>1</v>
      </c>
      <c r="EM283">
        <v>0</v>
      </c>
      <c r="ES283">
        <v>0</v>
      </c>
      <c r="ET283">
        <v>0</v>
      </c>
      <c r="EV283" t="s">
        <v>189</v>
      </c>
      <c r="EW283">
        <v>4</v>
      </c>
      <c r="EX283">
        <v>4</v>
      </c>
      <c r="EY283">
        <v>17</v>
      </c>
      <c r="EZ283" s="1">
        <v>0.45902777777777776</v>
      </c>
      <c r="FA283" t="str">
        <f>VLOOKUP(Table_Neonatal5[[#This Row],[Gender]],Table_Gender2[],2,FALSE)</f>
        <v>masculin</v>
      </c>
      <c r="FB283" t="e">
        <f>VLOOKUP(Table_Neonatal5[[#This Row],[PretermBy]],Table_PretermBy7[],2,FALSE)</f>
        <v>#N/A</v>
      </c>
      <c r="FC283" t="str">
        <f>VLOOKUP(Table_Neonatal5[[#This Row],[Diagnosis1]],Table_diagnosis[],2,FALSE)</f>
        <v>Bas poids de naissance</v>
      </c>
      <c r="FD283" t="str">
        <f>VLOOKUP(Table_Neonatal5[[#This Row],[Diagnosis2]],Table_diagnosis[],2,FALSE)</f>
        <v>Asphyxia a la naissance / APGAR bas / HIE</v>
      </c>
      <c r="FE283" s="4" t="str">
        <f>VLOOKUP(Table_Neonatal5[[#This Row],[DischargeLoc]],Table_DischargeLoc1[],2,FALSE)</f>
        <v>decede</v>
      </c>
      <c r="FF283" s="4" t="str">
        <f>VLOOKUP(Table_Neonatal5[[#This Row],[AdmissionTempLow]],Table_YesNo8[],2,FALSE)</f>
        <v>Non</v>
      </c>
      <c r="FG283" s="4" t="str">
        <f>VLOOKUP(Table_Neonatal5[[#This Row],[BirthWeightLow]],Table_YesNo8[],2,FALSE)</f>
        <v>Non</v>
      </c>
      <c r="FH283" s="4" t="str">
        <f>VLOOKUP(Table_Neonatal5[[#This Row],[GestationalAgeLow]],Table_YesNo8[],2,FALSE)</f>
        <v>Non</v>
      </c>
      <c r="FI283" s="4" t="str">
        <f>VLOOKUP(Table_Neonatal5[[#This Row],[MethRx]],Table_YesNo8[],2,FALSE)</f>
        <v>Non</v>
      </c>
      <c r="FJ283" s="4" t="str">
        <f>VLOOKUP(Table_Neonatal5[[#This Row],[OxygenTherapy]],Table_YesNo8[],2,FALSE)</f>
        <v>Oui</v>
      </c>
      <c r="FK283" s="4" t="str">
        <f>VLOOKUP(Table_Neonatal5[[#This Row],[OxygenMethod]],Table_OxygenMethod6[],2,FALSE)</f>
        <v>CPAP</v>
      </c>
      <c r="FL283" s="4" t="str">
        <f>VLOOKUP(Table_Neonatal5[[#This Row],[BloodSugarLow]],Table_YesNo8[],2,FALSE)</f>
        <v>Non</v>
      </c>
      <c r="FM283" s="4" t="str">
        <f>VLOOKUP(Table_Neonatal5[[#This Row],[AdmittedFirst48]],Table_YesNo8[],2,FALSE)</f>
        <v>Oui</v>
      </c>
      <c r="FN283" s="4" t="str">
        <f>VLOOKUP(Table_Neonatal5[[#This Row],[Remained2weeks]],Table_YesNo8[],2,FALSE)</f>
        <v>Non</v>
      </c>
      <c r="FO283" s="4" t="str">
        <f>VLOOKUP(Table_Neonatal5[[#This Row],[Antibiotics]],Table_YesNo8[],2,FALSE)</f>
        <v>Oui</v>
      </c>
      <c r="FP283" s="4" t="str">
        <f>VLOOKUP(Table_Neonatal5[[#This Row],[BilirubinMeas]],Table_YesNo8[],2,FALSE)</f>
        <v>Non</v>
      </c>
      <c r="FQ283" s="4" t="str">
        <f>VLOOKUP(Table_Neonatal5[[#This Row],[Phototherapy]],Table_YesNo8[],2,FALSE)</f>
        <v>Non</v>
      </c>
      <c r="FR283" s="3">
        <f>DATE(2000+Table_Neonatal5[[#This Row],[AdmitYear]],Table_Neonatal5[[#This Row],[AdmitMonth]],Table_Neonatal5[[#This Row],[AdmitDay]])</f>
        <v>42801</v>
      </c>
    </row>
    <row r="284" spans="1:174" x14ac:dyDescent="0.25">
      <c r="A284" t="s">
        <v>547</v>
      </c>
      <c r="B284" s="1">
        <v>0.45902777777777776</v>
      </c>
      <c r="C284" t="s">
        <v>185</v>
      </c>
      <c r="D284">
        <v>26</v>
      </c>
      <c r="E284">
        <v>10</v>
      </c>
      <c r="F284">
        <v>16</v>
      </c>
      <c r="G284">
        <v>0</v>
      </c>
      <c r="H284">
        <v>28</v>
      </c>
      <c r="I284">
        <v>10</v>
      </c>
      <c r="J284">
        <v>16</v>
      </c>
      <c r="K284">
        <v>0</v>
      </c>
      <c r="L284">
        <v>0</v>
      </c>
      <c r="M284">
        <v>0</v>
      </c>
      <c r="N284">
        <v>3600</v>
      </c>
      <c r="O284">
        <v>0</v>
      </c>
      <c r="P284">
        <v>0</v>
      </c>
      <c r="R284">
        <v>0</v>
      </c>
      <c r="T284" s="2">
        <v>0.47916666666666669</v>
      </c>
      <c r="U284">
        <v>0</v>
      </c>
      <c r="V284">
        <v>2</v>
      </c>
      <c r="W284">
        <v>0</v>
      </c>
      <c r="X284">
        <v>3</v>
      </c>
      <c r="Y284">
        <v>0</v>
      </c>
      <c r="AB284">
        <v>1</v>
      </c>
      <c r="AD284">
        <v>31</v>
      </c>
      <c r="AE284">
        <v>10</v>
      </c>
      <c r="AF284">
        <v>16</v>
      </c>
      <c r="AG284">
        <v>0</v>
      </c>
      <c r="AH284">
        <v>5</v>
      </c>
      <c r="AI284">
        <v>0</v>
      </c>
      <c r="AJ284">
        <v>1</v>
      </c>
      <c r="AK284">
        <v>3150</v>
      </c>
      <c r="AL284">
        <v>0</v>
      </c>
      <c r="AM284">
        <v>16</v>
      </c>
      <c r="AN284" s="2">
        <v>0.47916666666666669</v>
      </c>
      <c r="AO284">
        <v>0</v>
      </c>
      <c r="AP284">
        <v>28</v>
      </c>
      <c r="AQ284">
        <v>10</v>
      </c>
      <c r="AR284">
        <v>16</v>
      </c>
      <c r="AS284">
        <v>0</v>
      </c>
      <c r="AT284">
        <v>0</v>
      </c>
      <c r="AU284" s="1"/>
      <c r="AV284">
        <v>0</v>
      </c>
      <c r="AX284">
        <v>0</v>
      </c>
      <c r="AZ284">
        <v>0</v>
      </c>
      <c r="BA284">
        <v>0</v>
      </c>
      <c r="BF284">
        <v>0</v>
      </c>
      <c r="BG284" s="2"/>
      <c r="BH284">
        <v>0</v>
      </c>
      <c r="BL284">
        <v>0</v>
      </c>
      <c r="BM284" s="1"/>
      <c r="BN284">
        <v>0</v>
      </c>
      <c r="BP284" s="3"/>
      <c r="BQ284">
        <v>0</v>
      </c>
      <c r="BR284" s="3"/>
      <c r="BS284">
        <v>0</v>
      </c>
      <c r="BT284">
        <v>1</v>
      </c>
      <c r="BU284">
        <v>0</v>
      </c>
      <c r="DZ284">
        <v>1</v>
      </c>
      <c r="EA284">
        <v>28</v>
      </c>
      <c r="EB284">
        <v>10</v>
      </c>
      <c r="EC284">
        <v>16</v>
      </c>
      <c r="ED284">
        <v>0</v>
      </c>
      <c r="EE284">
        <v>147.5</v>
      </c>
      <c r="EF284">
        <v>2</v>
      </c>
      <c r="EI284">
        <v>147.5</v>
      </c>
      <c r="EJ284">
        <v>3</v>
      </c>
      <c r="EM284">
        <v>1</v>
      </c>
      <c r="ES284">
        <v>0</v>
      </c>
      <c r="ET284">
        <v>0</v>
      </c>
      <c r="EV284" t="s">
        <v>189</v>
      </c>
      <c r="EW284">
        <v>11</v>
      </c>
      <c r="EX284">
        <v>11</v>
      </c>
      <c r="EY284">
        <v>16</v>
      </c>
      <c r="EZ284" s="1">
        <v>0.46527777777777779</v>
      </c>
      <c r="FA284" t="str">
        <f>VLOOKUP(Table_Neonatal5[[#This Row],[Gender]],Table_Gender2[],2,FALSE)</f>
        <v>masculin</v>
      </c>
      <c r="FB284" t="e">
        <f>VLOOKUP(Table_Neonatal5[[#This Row],[PretermBy]],Table_PretermBy7[],2,FALSE)</f>
        <v>#N/A</v>
      </c>
      <c r="FC284" t="str">
        <f>VLOOKUP(Table_Neonatal5[[#This Row],[Diagnosis1]],Table_diagnosis[],2,FALSE)</f>
        <v>Infection neonatale / septicimie neonatale</v>
      </c>
      <c r="FD284" t="e">
        <f>VLOOKUP(Table_Neonatal5[[#This Row],[Diagnosis2]],Table_diagnosis[],2,FALSE)</f>
        <v>#N/A</v>
      </c>
      <c r="FE284" s="4" t="str">
        <f>VLOOKUP(Table_Neonatal5[[#This Row],[DischargeLoc]],Table_DischargeLoc1[],2,FALSE)</f>
        <v>Sortie/maternite</v>
      </c>
      <c r="FF284" s="4" t="str">
        <f>VLOOKUP(Table_Neonatal5[[#This Row],[AdmissionTempLow]],Table_YesNo8[],2,FALSE)</f>
        <v>Non</v>
      </c>
      <c r="FG284" s="4" t="str">
        <f>VLOOKUP(Table_Neonatal5[[#This Row],[BirthWeightLow]],Table_YesNo8[],2,FALSE)</f>
        <v>Non</v>
      </c>
      <c r="FH284" s="4" t="str">
        <f>VLOOKUP(Table_Neonatal5[[#This Row],[GestationalAgeLow]],Table_YesNo8[],2,FALSE)</f>
        <v>Non</v>
      </c>
      <c r="FI284" s="4" t="str">
        <f>VLOOKUP(Table_Neonatal5[[#This Row],[MethRx]],Table_YesNo8[],2,FALSE)</f>
        <v>Non</v>
      </c>
      <c r="FJ284" s="4" t="str">
        <f>VLOOKUP(Table_Neonatal5[[#This Row],[OxygenTherapy]],Table_YesNo8[],2,FALSE)</f>
        <v>Non</v>
      </c>
      <c r="FK284" s="4" t="e">
        <f>VLOOKUP(Table_Neonatal5[[#This Row],[OxygenMethod]],Table_OxygenMethod6[],2,FALSE)</f>
        <v>#N/A</v>
      </c>
      <c r="FL284" s="4" t="str">
        <f>VLOOKUP(Table_Neonatal5[[#This Row],[BloodSugarLow]],Table_YesNo8[],2,FALSE)</f>
        <v>Non</v>
      </c>
      <c r="FM284" s="4" t="str">
        <f>VLOOKUP(Table_Neonatal5[[#This Row],[AdmittedFirst48]],Table_YesNo8[],2,FALSE)</f>
        <v>Oui</v>
      </c>
      <c r="FN284" s="4" t="str">
        <f>VLOOKUP(Table_Neonatal5[[#This Row],[Remained2weeks]],Table_YesNo8[],2,FALSE)</f>
        <v>Non</v>
      </c>
      <c r="FO284" s="4" t="str">
        <f>VLOOKUP(Table_Neonatal5[[#This Row],[Antibiotics]],Table_YesNo8[],2,FALSE)</f>
        <v>Oui</v>
      </c>
      <c r="FP284" s="4" t="str">
        <f>VLOOKUP(Table_Neonatal5[[#This Row],[BilirubinMeas]],Table_YesNo8[],2,FALSE)</f>
        <v>Oui</v>
      </c>
      <c r="FQ284" s="4" t="str">
        <f>VLOOKUP(Table_Neonatal5[[#This Row],[Phototherapy]],Table_YesNo8[],2,FALSE)</f>
        <v>Non</v>
      </c>
      <c r="FR284" s="3">
        <f>DATE(2000+Table_Neonatal5[[#This Row],[AdmitYear]],Table_Neonatal5[[#This Row],[AdmitMonth]],Table_Neonatal5[[#This Row],[AdmitDay]])</f>
        <v>42671</v>
      </c>
    </row>
    <row r="285" spans="1:174" x14ac:dyDescent="0.25">
      <c r="A285" t="s">
        <v>548</v>
      </c>
      <c r="B285" s="1">
        <v>0.50555555555555554</v>
      </c>
      <c r="C285" t="s">
        <v>185</v>
      </c>
      <c r="D285">
        <v>25</v>
      </c>
      <c r="E285">
        <v>2</v>
      </c>
      <c r="F285">
        <v>17</v>
      </c>
      <c r="G285">
        <v>0</v>
      </c>
      <c r="H285">
        <v>25</v>
      </c>
      <c r="I285">
        <v>2</v>
      </c>
      <c r="J285">
        <v>17</v>
      </c>
      <c r="K285">
        <v>0</v>
      </c>
      <c r="L285">
        <v>1</v>
      </c>
      <c r="M285">
        <v>0</v>
      </c>
      <c r="N285">
        <v>1700</v>
      </c>
      <c r="O285">
        <v>0</v>
      </c>
      <c r="P285">
        <v>0</v>
      </c>
      <c r="R285">
        <v>0</v>
      </c>
      <c r="T285" s="2">
        <v>0.57222222222222219</v>
      </c>
      <c r="U285">
        <v>0</v>
      </c>
      <c r="V285">
        <v>0</v>
      </c>
      <c r="W285">
        <v>0</v>
      </c>
      <c r="X285">
        <v>2</v>
      </c>
      <c r="Y285">
        <v>0</v>
      </c>
      <c r="AA285">
        <v>3</v>
      </c>
      <c r="AB285">
        <v>0</v>
      </c>
      <c r="AD285">
        <v>10</v>
      </c>
      <c r="AE285">
        <v>3</v>
      </c>
      <c r="AF285">
        <v>17</v>
      </c>
      <c r="AG285">
        <v>0</v>
      </c>
      <c r="AH285">
        <v>11</v>
      </c>
      <c r="AI285">
        <v>0</v>
      </c>
      <c r="AJ285">
        <v>1</v>
      </c>
      <c r="AK285">
        <v>1900</v>
      </c>
      <c r="AL285">
        <v>0</v>
      </c>
      <c r="AM285">
        <v>17</v>
      </c>
      <c r="AN285" s="2">
        <v>0.57222222222222219</v>
      </c>
      <c r="AO285">
        <v>0</v>
      </c>
      <c r="AP285">
        <v>25</v>
      </c>
      <c r="AQ285">
        <v>2</v>
      </c>
      <c r="AR285">
        <v>17</v>
      </c>
      <c r="AS285">
        <v>0</v>
      </c>
      <c r="AT285">
        <v>0</v>
      </c>
      <c r="AU285" s="1"/>
      <c r="AV285">
        <v>0</v>
      </c>
      <c r="AX285">
        <v>0</v>
      </c>
      <c r="AZ285">
        <v>0</v>
      </c>
      <c r="BA285">
        <v>0</v>
      </c>
      <c r="BF285">
        <v>0</v>
      </c>
      <c r="BG285" s="2"/>
      <c r="BH285">
        <v>0</v>
      </c>
      <c r="BL285">
        <v>0</v>
      </c>
      <c r="BM285" s="1"/>
      <c r="BN285">
        <v>0</v>
      </c>
      <c r="BO285">
        <v>0</v>
      </c>
      <c r="BP285" s="3"/>
      <c r="BQ285">
        <v>0</v>
      </c>
      <c r="BR285" s="3"/>
      <c r="BS285">
        <v>0</v>
      </c>
      <c r="BT285">
        <v>1</v>
      </c>
      <c r="BU285">
        <v>0</v>
      </c>
      <c r="DZ285">
        <v>1</v>
      </c>
      <c r="EA285">
        <v>25</v>
      </c>
      <c r="EB285">
        <v>2</v>
      </c>
      <c r="EC285">
        <v>17</v>
      </c>
      <c r="ED285">
        <v>0</v>
      </c>
      <c r="EE285">
        <v>85</v>
      </c>
      <c r="EF285">
        <v>2</v>
      </c>
      <c r="EG285">
        <v>5.0999999999999996</v>
      </c>
      <c r="EH285">
        <v>1</v>
      </c>
      <c r="EM285">
        <v>0</v>
      </c>
      <c r="ES285">
        <v>0</v>
      </c>
      <c r="ET285">
        <v>0</v>
      </c>
      <c r="EV285" t="s">
        <v>189</v>
      </c>
      <c r="EW285">
        <v>4</v>
      </c>
      <c r="EX285">
        <v>4</v>
      </c>
      <c r="EY285">
        <v>17</v>
      </c>
      <c r="EZ285" s="1">
        <v>0.50972222222222219</v>
      </c>
      <c r="FA285" t="str">
        <f>VLOOKUP(Table_Neonatal5[[#This Row],[Gender]],Table_Gender2[],2,FALSE)</f>
        <v>feminin</v>
      </c>
      <c r="FB285" t="e">
        <f>VLOOKUP(Table_Neonatal5[[#This Row],[PretermBy]],Table_PretermBy7[],2,FALSE)</f>
        <v>#N/A</v>
      </c>
      <c r="FC285" t="str">
        <f>VLOOKUP(Table_Neonatal5[[#This Row],[Diagnosis1]],Table_diagnosis[],2,FALSE)</f>
        <v>Bas poids de naissance</v>
      </c>
      <c r="FD285" t="str">
        <f>VLOOKUP(Table_Neonatal5[[#This Row],[Diagnosis2]],Table_diagnosis[],2,FALSE)</f>
        <v>Infection neonatale / septicimie neonatale</v>
      </c>
      <c r="FE285" s="4" t="str">
        <f>VLOOKUP(Table_Neonatal5[[#This Row],[DischargeLoc]],Table_DischargeLoc1[],2,FALSE)</f>
        <v>Sortie/maternite</v>
      </c>
      <c r="FF285" s="4" t="str">
        <f>VLOOKUP(Table_Neonatal5[[#This Row],[AdmissionTempLow]],Table_YesNo8[],2,FALSE)</f>
        <v>Non</v>
      </c>
      <c r="FG285" s="4" t="str">
        <f>VLOOKUP(Table_Neonatal5[[#This Row],[BirthWeightLow]],Table_YesNo8[],2,FALSE)</f>
        <v>Non</v>
      </c>
      <c r="FH285" s="4" t="str">
        <f>VLOOKUP(Table_Neonatal5[[#This Row],[GestationalAgeLow]],Table_YesNo8[],2,FALSE)</f>
        <v>Non</v>
      </c>
      <c r="FI285" s="4" t="str">
        <f>VLOOKUP(Table_Neonatal5[[#This Row],[MethRx]],Table_YesNo8[],2,FALSE)</f>
        <v>Non</v>
      </c>
      <c r="FJ285" s="4" t="str">
        <f>VLOOKUP(Table_Neonatal5[[#This Row],[OxygenTherapy]],Table_YesNo8[],2,FALSE)</f>
        <v>Non</v>
      </c>
      <c r="FK285" s="4" t="e">
        <f>VLOOKUP(Table_Neonatal5[[#This Row],[OxygenMethod]],Table_OxygenMethod6[],2,FALSE)</f>
        <v>#N/A</v>
      </c>
      <c r="FL285" s="4" t="str">
        <f>VLOOKUP(Table_Neonatal5[[#This Row],[BloodSugarLow]],Table_YesNo8[],2,FALSE)</f>
        <v>Non</v>
      </c>
      <c r="FM285" s="4" t="str">
        <f>VLOOKUP(Table_Neonatal5[[#This Row],[AdmittedFirst48]],Table_YesNo8[],2,FALSE)</f>
        <v>Oui</v>
      </c>
      <c r="FN285" s="4" t="str">
        <f>VLOOKUP(Table_Neonatal5[[#This Row],[Remained2weeks]],Table_YesNo8[],2,FALSE)</f>
        <v>Non</v>
      </c>
      <c r="FO285" s="4" t="str">
        <f>VLOOKUP(Table_Neonatal5[[#This Row],[Antibiotics]],Table_YesNo8[],2,FALSE)</f>
        <v>Oui</v>
      </c>
      <c r="FP285" s="4" t="str">
        <f>VLOOKUP(Table_Neonatal5[[#This Row],[BilirubinMeas]],Table_YesNo8[],2,FALSE)</f>
        <v>Non</v>
      </c>
      <c r="FQ285" s="4" t="str">
        <f>VLOOKUP(Table_Neonatal5[[#This Row],[Phototherapy]],Table_YesNo8[],2,FALSE)</f>
        <v>Non</v>
      </c>
      <c r="FR285" s="3">
        <f>DATE(2000+Table_Neonatal5[[#This Row],[AdmitYear]],Table_Neonatal5[[#This Row],[AdmitMonth]],Table_Neonatal5[[#This Row],[AdmitDay]])</f>
        <v>42791</v>
      </c>
    </row>
    <row r="286" spans="1:174" x14ac:dyDescent="0.25">
      <c r="A286" t="s">
        <v>549</v>
      </c>
      <c r="B286" s="1">
        <v>0.37986111111111109</v>
      </c>
      <c r="C286" t="s">
        <v>185</v>
      </c>
      <c r="D286">
        <v>21</v>
      </c>
      <c r="E286">
        <v>12</v>
      </c>
      <c r="F286">
        <v>16</v>
      </c>
      <c r="G286">
        <v>0</v>
      </c>
      <c r="H286">
        <v>22</v>
      </c>
      <c r="I286">
        <v>12</v>
      </c>
      <c r="J286">
        <v>16</v>
      </c>
      <c r="K286">
        <v>0</v>
      </c>
      <c r="L286">
        <v>1</v>
      </c>
      <c r="M286">
        <v>0</v>
      </c>
      <c r="N286">
        <v>3300</v>
      </c>
      <c r="O286">
        <v>0</v>
      </c>
      <c r="P286">
        <v>0</v>
      </c>
      <c r="R286">
        <v>0</v>
      </c>
      <c r="T286" s="2">
        <v>0.56944444444444442</v>
      </c>
      <c r="U286">
        <v>0</v>
      </c>
      <c r="V286">
        <v>0</v>
      </c>
      <c r="W286">
        <v>0</v>
      </c>
      <c r="X286">
        <v>2</v>
      </c>
      <c r="Y286">
        <v>0</v>
      </c>
      <c r="AB286">
        <v>0</v>
      </c>
      <c r="AD286">
        <v>1</v>
      </c>
      <c r="AE286">
        <v>1</v>
      </c>
      <c r="AF286">
        <v>17</v>
      </c>
      <c r="AG286">
        <v>0</v>
      </c>
      <c r="AH286">
        <v>10</v>
      </c>
      <c r="AI286">
        <v>0</v>
      </c>
      <c r="AJ286">
        <v>1</v>
      </c>
      <c r="AK286">
        <v>3150</v>
      </c>
      <c r="AL286">
        <v>0</v>
      </c>
      <c r="AM286">
        <v>16</v>
      </c>
      <c r="AN286" s="2">
        <v>0</v>
      </c>
      <c r="AO286">
        <v>0</v>
      </c>
      <c r="AP286">
        <v>22</v>
      </c>
      <c r="AQ286">
        <v>12</v>
      </c>
      <c r="AR286">
        <v>16</v>
      </c>
      <c r="AS286">
        <v>0</v>
      </c>
      <c r="AT286">
        <v>0</v>
      </c>
      <c r="AU286" s="1"/>
      <c r="AV286">
        <v>0</v>
      </c>
      <c r="AX286">
        <v>0</v>
      </c>
      <c r="AZ286">
        <v>0</v>
      </c>
      <c r="BA286">
        <v>0</v>
      </c>
      <c r="BF286">
        <v>0</v>
      </c>
      <c r="BG286" s="2"/>
      <c r="BH286">
        <v>0</v>
      </c>
      <c r="BL286">
        <v>0</v>
      </c>
      <c r="BM286" s="1"/>
      <c r="BN286">
        <v>0</v>
      </c>
      <c r="BO286">
        <v>0</v>
      </c>
      <c r="BP286" s="3"/>
      <c r="BQ286">
        <v>0</v>
      </c>
      <c r="BR286" s="3"/>
      <c r="BS286">
        <v>0</v>
      </c>
      <c r="BT286">
        <v>1</v>
      </c>
      <c r="BU286">
        <v>0</v>
      </c>
      <c r="DZ286">
        <v>1</v>
      </c>
      <c r="EA286">
        <v>21</v>
      </c>
      <c r="EB286">
        <v>12</v>
      </c>
      <c r="EC286">
        <v>16</v>
      </c>
      <c r="ED286">
        <v>0</v>
      </c>
      <c r="EE286">
        <v>157.5</v>
      </c>
      <c r="EF286">
        <v>2</v>
      </c>
      <c r="EG286">
        <v>15.75</v>
      </c>
      <c r="EH286">
        <v>1</v>
      </c>
      <c r="EM286">
        <v>0</v>
      </c>
      <c r="ES286">
        <v>0</v>
      </c>
      <c r="ET286">
        <v>0</v>
      </c>
      <c r="EV286" t="s">
        <v>189</v>
      </c>
      <c r="EW286">
        <v>2</v>
      </c>
      <c r="EX286">
        <v>2</v>
      </c>
      <c r="EY286">
        <v>17</v>
      </c>
      <c r="EZ286" s="1">
        <v>0.38472222222222224</v>
      </c>
      <c r="FA286" t="str">
        <f>VLOOKUP(Table_Neonatal5[[#This Row],[Gender]],Table_Gender2[],2,FALSE)</f>
        <v>feminin</v>
      </c>
      <c r="FB286" t="e">
        <f>VLOOKUP(Table_Neonatal5[[#This Row],[PretermBy]],Table_PretermBy7[],2,FALSE)</f>
        <v>#N/A</v>
      </c>
      <c r="FC286" t="str">
        <f>VLOOKUP(Table_Neonatal5[[#This Row],[Diagnosis1]],Table_diagnosis[],2,FALSE)</f>
        <v>Bas poids de naissance</v>
      </c>
      <c r="FD286" t="e">
        <f>VLOOKUP(Table_Neonatal5[[#This Row],[Diagnosis2]],Table_diagnosis[],2,FALSE)</f>
        <v>#N/A</v>
      </c>
      <c r="FE286" s="4" t="str">
        <f>VLOOKUP(Table_Neonatal5[[#This Row],[DischargeLoc]],Table_DischargeLoc1[],2,FALSE)</f>
        <v>Sortie/maternite</v>
      </c>
      <c r="FF286" s="4" t="str">
        <f>VLOOKUP(Table_Neonatal5[[#This Row],[AdmissionTempLow]],Table_YesNo8[],2,FALSE)</f>
        <v>Non</v>
      </c>
      <c r="FG286" s="4" t="str">
        <f>VLOOKUP(Table_Neonatal5[[#This Row],[BirthWeightLow]],Table_YesNo8[],2,FALSE)</f>
        <v>Non</v>
      </c>
      <c r="FH286" s="4" t="str">
        <f>VLOOKUP(Table_Neonatal5[[#This Row],[GestationalAgeLow]],Table_YesNo8[],2,FALSE)</f>
        <v>Non</v>
      </c>
      <c r="FI286" s="4" t="str">
        <f>VLOOKUP(Table_Neonatal5[[#This Row],[MethRx]],Table_YesNo8[],2,FALSE)</f>
        <v>Non</v>
      </c>
      <c r="FJ286" s="4" t="str">
        <f>VLOOKUP(Table_Neonatal5[[#This Row],[OxygenTherapy]],Table_YesNo8[],2,FALSE)</f>
        <v>Non</v>
      </c>
      <c r="FK286" s="4" t="e">
        <f>VLOOKUP(Table_Neonatal5[[#This Row],[OxygenMethod]],Table_OxygenMethod6[],2,FALSE)</f>
        <v>#N/A</v>
      </c>
      <c r="FL286" s="4" t="str">
        <f>VLOOKUP(Table_Neonatal5[[#This Row],[BloodSugarLow]],Table_YesNo8[],2,FALSE)</f>
        <v>Non</v>
      </c>
      <c r="FM286" s="4" t="str">
        <f>VLOOKUP(Table_Neonatal5[[#This Row],[AdmittedFirst48]],Table_YesNo8[],2,FALSE)</f>
        <v>Oui</v>
      </c>
      <c r="FN286" s="4" t="str">
        <f>VLOOKUP(Table_Neonatal5[[#This Row],[Remained2weeks]],Table_YesNo8[],2,FALSE)</f>
        <v>Non</v>
      </c>
      <c r="FO286" s="4" t="str">
        <f>VLOOKUP(Table_Neonatal5[[#This Row],[Antibiotics]],Table_YesNo8[],2,FALSE)</f>
        <v>Oui</v>
      </c>
      <c r="FP286" s="4" t="str">
        <f>VLOOKUP(Table_Neonatal5[[#This Row],[BilirubinMeas]],Table_YesNo8[],2,FALSE)</f>
        <v>Non</v>
      </c>
      <c r="FQ286" s="4" t="str">
        <f>VLOOKUP(Table_Neonatal5[[#This Row],[Phototherapy]],Table_YesNo8[],2,FALSE)</f>
        <v>Non</v>
      </c>
      <c r="FR286" s="3">
        <f>DATE(2000+Table_Neonatal5[[#This Row],[AdmitYear]],Table_Neonatal5[[#This Row],[AdmitMonth]],Table_Neonatal5[[#This Row],[AdmitDay]])</f>
        <v>42726</v>
      </c>
    </row>
    <row r="287" spans="1:174" x14ac:dyDescent="0.25">
      <c r="A287" t="s">
        <v>550</v>
      </c>
      <c r="B287" s="1">
        <v>0.36736111111111114</v>
      </c>
      <c r="C287" t="s">
        <v>185</v>
      </c>
      <c r="D287">
        <v>18</v>
      </c>
      <c r="E287">
        <v>2</v>
      </c>
      <c r="F287">
        <v>17</v>
      </c>
      <c r="G287">
        <v>0</v>
      </c>
      <c r="H287">
        <v>18</v>
      </c>
      <c r="I287">
        <v>2</v>
      </c>
      <c r="J287">
        <v>17</v>
      </c>
      <c r="K287">
        <v>0</v>
      </c>
      <c r="L287">
        <v>0</v>
      </c>
      <c r="M287">
        <v>0</v>
      </c>
      <c r="N287">
        <v>3400</v>
      </c>
      <c r="O287">
        <v>0</v>
      </c>
      <c r="P287">
        <v>0</v>
      </c>
      <c r="R287">
        <v>0</v>
      </c>
      <c r="T287" s="2">
        <v>0.86111111111111116</v>
      </c>
      <c r="U287">
        <v>0</v>
      </c>
      <c r="V287">
        <v>0</v>
      </c>
      <c r="W287">
        <v>0</v>
      </c>
      <c r="X287">
        <v>4</v>
      </c>
      <c r="Y287">
        <v>0</v>
      </c>
      <c r="AB287">
        <v>0</v>
      </c>
      <c r="AG287">
        <v>1</v>
      </c>
      <c r="AI287">
        <v>1</v>
      </c>
      <c r="AJ287">
        <v>9</v>
      </c>
      <c r="AL287">
        <v>1</v>
      </c>
      <c r="AM287">
        <v>16</v>
      </c>
      <c r="AN287" s="2">
        <v>0.86111111111111116</v>
      </c>
      <c r="AO287">
        <v>0</v>
      </c>
      <c r="AP287">
        <v>18</v>
      </c>
      <c r="AQ287">
        <v>2</v>
      </c>
      <c r="AR287">
        <v>17</v>
      </c>
      <c r="AS287">
        <v>0</v>
      </c>
      <c r="AT287">
        <v>0</v>
      </c>
      <c r="AU287" s="1"/>
      <c r="AV287">
        <v>0</v>
      </c>
      <c r="AX287">
        <v>0</v>
      </c>
      <c r="AZ287">
        <v>0</v>
      </c>
      <c r="BA287">
        <v>0</v>
      </c>
      <c r="BF287">
        <v>0</v>
      </c>
      <c r="BG287" s="2"/>
      <c r="BH287">
        <v>0</v>
      </c>
      <c r="BL287">
        <v>0</v>
      </c>
      <c r="BM287" s="1"/>
      <c r="BN287">
        <v>0</v>
      </c>
      <c r="BO287">
        <v>0</v>
      </c>
      <c r="BP287" s="3"/>
      <c r="BQ287">
        <v>0</v>
      </c>
      <c r="BR287" s="3"/>
      <c r="BS287">
        <v>0</v>
      </c>
      <c r="BT287">
        <v>1</v>
      </c>
      <c r="BU287">
        <v>0</v>
      </c>
      <c r="DZ287">
        <v>1</v>
      </c>
      <c r="EA287">
        <v>18</v>
      </c>
      <c r="EB287">
        <v>2</v>
      </c>
      <c r="EC287">
        <v>17</v>
      </c>
      <c r="ED287">
        <v>0</v>
      </c>
      <c r="EE287">
        <v>162.25</v>
      </c>
      <c r="EF287">
        <v>2</v>
      </c>
      <c r="EG287">
        <v>16.25</v>
      </c>
      <c r="EH287">
        <v>1</v>
      </c>
      <c r="EM287">
        <v>0</v>
      </c>
      <c r="ES287">
        <v>0</v>
      </c>
      <c r="ET287">
        <v>0</v>
      </c>
      <c r="EV287" t="s">
        <v>189</v>
      </c>
      <c r="EW287">
        <v>27</v>
      </c>
      <c r="EX287">
        <v>3</v>
      </c>
      <c r="EY287">
        <v>17</v>
      </c>
      <c r="EZ287" s="1">
        <v>0.37222222222222223</v>
      </c>
      <c r="FA287" t="str">
        <f>VLOOKUP(Table_Neonatal5[[#This Row],[Gender]],Table_Gender2[],2,FALSE)</f>
        <v>masculin</v>
      </c>
      <c r="FB287" t="e">
        <f>VLOOKUP(Table_Neonatal5[[#This Row],[PretermBy]],Table_PretermBy7[],2,FALSE)</f>
        <v>#N/A</v>
      </c>
      <c r="FC287" t="str">
        <f>VLOOKUP(Table_Neonatal5[[#This Row],[Diagnosis1]],Table_diagnosis[],2,FALSE)</f>
        <v>Detresse respiratoire</v>
      </c>
      <c r="FD287" t="e">
        <f>VLOOKUP(Table_Neonatal5[[#This Row],[Diagnosis2]],Table_diagnosis[],2,FALSE)</f>
        <v>#N/A</v>
      </c>
      <c r="FE287" s="4" t="str">
        <f>VLOOKUP(Table_Neonatal5[[#This Row],[DischargeLoc]],Table_DischargeLoc1[],2,FALSE)</f>
        <v>non disponible</v>
      </c>
      <c r="FF287" s="4" t="str">
        <f>VLOOKUP(Table_Neonatal5[[#This Row],[AdmissionTempLow]],Table_YesNo8[],2,FALSE)</f>
        <v>Non</v>
      </c>
      <c r="FG287" s="4" t="str">
        <f>VLOOKUP(Table_Neonatal5[[#This Row],[BirthWeightLow]],Table_YesNo8[],2,FALSE)</f>
        <v>Non</v>
      </c>
      <c r="FH287" s="4" t="str">
        <f>VLOOKUP(Table_Neonatal5[[#This Row],[GestationalAgeLow]],Table_YesNo8[],2,FALSE)</f>
        <v>Non</v>
      </c>
      <c r="FI287" s="4" t="str">
        <f>VLOOKUP(Table_Neonatal5[[#This Row],[MethRx]],Table_YesNo8[],2,FALSE)</f>
        <v>Non</v>
      </c>
      <c r="FJ287" s="4" t="str">
        <f>VLOOKUP(Table_Neonatal5[[#This Row],[OxygenTherapy]],Table_YesNo8[],2,FALSE)</f>
        <v>Non</v>
      </c>
      <c r="FK287" s="4" t="e">
        <f>VLOOKUP(Table_Neonatal5[[#This Row],[OxygenMethod]],Table_OxygenMethod6[],2,FALSE)</f>
        <v>#N/A</v>
      </c>
      <c r="FL287" s="4" t="str">
        <f>VLOOKUP(Table_Neonatal5[[#This Row],[BloodSugarLow]],Table_YesNo8[],2,FALSE)</f>
        <v>Non</v>
      </c>
      <c r="FM287" s="4" t="str">
        <f>VLOOKUP(Table_Neonatal5[[#This Row],[AdmittedFirst48]],Table_YesNo8[],2,FALSE)</f>
        <v>Oui</v>
      </c>
      <c r="FN287" s="4" t="str">
        <f>VLOOKUP(Table_Neonatal5[[#This Row],[Remained2weeks]],Table_YesNo8[],2,FALSE)</f>
        <v>Non</v>
      </c>
      <c r="FO287" s="4" t="str">
        <f>VLOOKUP(Table_Neonatal5[[#This Row],[Antibiotics]],Table_YesNo8[],2,FALSE)</f>
        <v>Oui</v>
      </c>
      <c r="FP287" s="4" t="str">
        <f>VLOOKUP(Table_Neonatal5[[#This Row],[BilirubinMeas]],Table_YesNo8[],2,FALSE)</f>
        <v>Non</v>
      </c>
      <c r="FQ287" s="4" t="str">
        <f>VLOOKUP(Table_Neonatal5[[#This Row],[Phototherapy]],Table_YesNo8[],2,FALSE)</f>
        <v>Non</v>
      </c>
      <c r="FR287" s="3">
        <f>DATE(2000+Table_Neonatal5[[#This Row],[AdmitYear]],Table_Neonatal5[[#This Row],[AdmitMonth]],Table_Neonatal5[[#This Row],[AdmitDay]])</f>
        <v>42784</v>
      </c>
    </row>
    <row r="288" spans="1:174" x14ac:dyDescent="0.25">
      <c r="A288" t="s">
        <v>551</v>
      </c>
      <c r="B288" s="1">
        <v>0.57430555555555551</v>
      </c>
      <c r="C288" t="s">
        <v>185</v>
      </c>
      <c r="D288">
        <v>18</v>
      </c>
      <c r="E288">
        <v>11</v>
      </c>
      <c r="F288">
        <v>16</v>
      </c>
      <c r="G288">
        <v>0</v>
      </c>
      <c r="H288">
        <v>18</v>
      </c>
      <c r="I288">
        <v>11</v>
      </c>
      <c r="J288">
        <v>16</v>
      </c>
      <c r="K288">
        <v>0</v>
      </c>
      <c r="L288">
        <v>1</v>
      </c>
      <c r="M288">
        <v>0</v>
      </c>
      <c r="N288">
        <v>2400</v>
      </c>
      <c r="O288">
        <v>0</v>
      </c>
      <c r="P288">
        <v>0</v>
      </c>
      <c r="R288">
        <v>0</v>
      </c>
      <c r="T288" s="2">
        <v>0.12152777777777778</v>
      </c>
      <c r="U288">
        <v>0</v>
      </c>
      <c r="V288">
        <v>0</v>
      </c>
      <c r="W288">
        <v>0</v>
      </c>
      <c r="X288">
        <v>12</v>
      </c>
      <c r="Y288">
        <v>0</v>
      </c>
      <c r="Z288" t="s">
        <v>317</v>
      </c>
      <c r="AA288">
        <v>12</v>
      </c>
      <c r="AB288">
        <v>0</v>
      </c>
      <c r="AC288" t="s">
        <v>552</v>
      </c>
      <c r="AD288">
        <v>29</v>
      </c>
      <c r="AE288">
        <v>11</v>
      </c>
      <c r="AF288">
        <v>16</v>
      </c>
      <c r="AG288">
        <v>0</v>
      </c>
      <c r="AH288">
        <v>11</v>
      </c>
      <c r="AI288">
        <v>0</v>
      </c>
      <c r="AJ288">
        <v>1</v>
      </c>
      <c r="AK288">
        <v>2200</v>
      </c>
      <c r="AL288">
        <v>0</v>
      </c>
      <c r="AM288">
        <v>16</v>
      </c>
      <c r="AN288" s="2">
        <v>0.12152777777777778</v>
      </c>
      <c r="AO288">
        <v>0</v>
      </c>
      <c r="AP288">
        <v>18</v>
      </c>
      <c r="AQ288">
        <v>11</v>
      </c>
      <c r="AR288">
        <v>16</v>
      </c>
      <c r="AS288">
        <v>0</v>
      </c>
      <c r="AT288">
        <v>0</v>
      </c>
      <c r="AU288" s="1"/>
      <c r="AV288">
        <v>0</v>
      </c>
      <c r="AX288">
        <v>0</v>
      </c>
      <c r="AZ288">
        <v>0</v>
      </c>
      <c r="BA288">
        <v>0</v>
      </c>
      <c r="BF288">
        <v>0</v>
      </c>
      <c r="BG288" s="2"/>
      <c r="BH288">
        <v>0</v>
      </c>
      <c r="BL288">
        <v>0</v>
      </c>
      <c r="BM288" s="1"/>
      <c r="BN288">
        <v>0</v>
      </c>
      <c r="BP288" s="3"/>
      <c r="BQ288">
        <v>0</v>
      </c>
      <c r="BR288" s="3"/>
      <c r="BS288">
        <v>0</v>
      </c>
      <c r="BT288">
        <v>1</v>
      </c>
      <c r="BU288">
        <v>0</v>
      </c>
      <c r="DZ288">
        <v>1</v>
      </c>
      <c r="EA288">
        <v>18</v>
      </c>
      <c r="EB288">
        <v>11</v>
      </c>
      <c r="EC288">
        <v>16</v>
      </c>
      <c r="ED288">
        <v>0</v>
      </c>
      <c r="EE288">
        <v>120</v>
      </c>
      <c r="EF288">
        <v>2</v>
      </c>
      <c r="EG288">
        <v>12</v>
      </c>
      <c r="EH288">
        <v>1</v>
      </c>
      <c r="EM288">
        <v>1</v>
      </c>
      <c r="EO288">
        <v>8</v>
      </c>
      <c r="EP288">
        <v>24</v>
      </c>
      <c r="EQ288">
        <v>11</v>
      </c>
      <c r="ER288">
        <v>16</v>
      </c>
      <c r="ES288">
        <v>0</v>
      </c>
      <c r="ET288">
        <v>1</v>
      </c>
      <c r="EV288" t="s">
        <v>189</v>
      </c>
      <c r="EW288">
        <v>12</v>
      </c>
      <c r="EX288">
        <v>12</v>
      </c>
      <c r="EY288">
        <v>16</v>
      </c>
      <c r="EZ288" s="1">
        <v>0.57847222222222228</v>
      </c>
      <c r="FA288" t="str">
        <f>VLOOKUP(Table_Neonatal5[[#This Row],[Gender]],Table_Gender2[],2,FALSE)</f>
        <v>feminin</v>
      </c>
      <c r="FB288" t="e">
        <f>VLOOKUP(Table_Neonatal5[[#This Row],[PretermBy]],Table_PretermBy7[],2,FALSE)</f>
        <v>#N/A</v>
      </c>
      <c r="FC288" t="str">
        <f>VLOOKUP(Table_Neonatal5[[#This Row],[Diagnosis1]],Table_diagnosis[],2,FALSE)</f>
        <v>Autre diagnostic</v>
      </c>
      <c r="FD288" t="str">
        <f>VLOOKUP(Table_Neonatal5[[#This Row],[Diagnosis2]],Table_diagnosis[],2,FALSE)</f>
        <v>Autre diagnostic</v>
      </c>
      <c r="FE288" s="4" t="str">
        <f>VLOOKUP(Table_Neonatal5[[#This Row],[DischargeLoc]],Table_DischargeLoc1[],2,FALSE)</f>
        <v>Sortie/maternite</v>
      </c>
      <c r="FF288" s="4" t="str">
        <f>VLOOKUP(Table_Neonatal5[[#This Row],[AdmissionTempLow]],Table_YesNo8[],2,FALSE)</f>
        <v>Non</v>
      </c>
      <c r="FG288" s="4" t="str">
        <f>VLOOKUP(Table_Neonatal5[[#This Row],[BirthWeightLow]],Table_YesNo8[],2,FALSE)</f>
        <v>Non</v>
      </c>
      <c r="FH288" s="4" t="str">
        <f>VLOOKUP(Table_Neonatal5[[#This Row],[GestationalAgeLow]],Table_YesNo8[],2,FALSE)</f>
        <v>Non</v>
      </c>
      <c r="FI288" s="4" t="str">
        <f>VLOOKUP(Table_Neonatal5[[#This Row],[MethRx]],Table_YesNo8[],2,FALSE)</f>
        <v>Non</v>
      </c>
      <c r="FJ288" s="4" t="str">
        <f>VLOOKUP(Table_Neonatal5[[#This Row],[OxygenTherapy]],Table_YesNo8[],2,FALSE)</f>
        <v>Non</v>
      </c>
      <c r="FK288" s="4" t="e">
        <f>VLOOKUP(Table_Neonatal5[[#This Row],[OxygenMethod]],Table_OxygenMethod6[],2,FALSE)</f>
        <v>#N/A</v>
      </c>
      <c r="FL288" s="4" t="str">
        <f>VLOOKUP(Table_Neonatal5[[#This Row],[BloodSugarLow]],Table_YesNo8[],2,FALSE)</f>
        <v>Non</v>
      </c>
      <c r="FM288" s="4" t="str">
        <f>VLOOKUP(Table_Neonatal5[[#This Row],[AdmittedFirst48]],Table_YesNo8[],2,FALSE)</f>
        <v>Oui</v>
      </c>
      <c r="FN288" s="4" t="str">
        <f>VLOOKUP(Table_Neonatal5[[#This Row],[Remained2weeks]],Table_YesNo8[],2,FALSE)</f>
        <v>Non</v>
      </c>
      <c r="FO288" s="4" t="str">
        <f>VLOOKUP(Table_Neonatal5[[#This Row],[Antibiotics]],Table_YesNo8[],2,FALSE)</f>
        <v>Oui</v>
      </c>
      <c r="FP288" s="4" t="str">
        <f>VLOOKUP(Table_Neonatal5[[#This Row],[BilirubinMeas]],Table_YesNo8[],2,FALSE)</f>
        <v>Oui</v>
      </c>
      <c r="FQ288" s="4" t="str">
        <f>VLOOKUP(Table_Neonatal5[[#This Row],[Phototherapy]],Table_YesNo8[],2,FALSE)</f>
        <v>Oui</v>
      </c>
      <c r="FR288" s="3">
        <f>DATE(2000+Table_Neonatal5[[#This Row],[AdmitYear]],Table_Neonatal5[[#This Row],[AdmitMonth]],Table_Neonatal5[[#This Row],[AdmitDay]])</f>
        <v>42692</v>
      </c>
    </row>
    <row r="289" spans="1:174" x14ac:dyDescent="0.25">
      <c r="A289" t="s">
        <v>553</v>
      </c>
      <c r="B289" s="1">
        <v>0.62986111111111109</v>
      </c>
      <c r="C289" t="s">
        <v>185</v>
      </c>
      <c r="D289">
        <v>3</v>
      </c>
      <c r="E289">
        <v>10</v>
      </c>
      <c r="F289">
        <v>16</v>
      </c>
      <c r="G289">
        <v>0</v>
      </c>
      <c r="H289">
        <v>14</v>
      </c>
      <c r="I289">
        <v>10</v>
      </c>
      <c r="J289">
        <v>16</v>
      </c>
      <c r="K289">
        <v>0</v>
      </c>
      <c r="L289">
        <v>1</v>
      </c>
      <c r="M289">
        <v>0</v>
      </c>
      <c r="N289">
        <v>3100</v>
      </c>
      <c r="O289">
        <v>0</v>
      </c>
      <c r="P289">
        <v>0</v>
      </c>
      <c r="R289">
        <v>0</v>
      </c>
      <c r="T289" s="2">
        <v>0.66666666666666663</v>
      </c>
      <c r="U289">
        <v>0</v>
      </c>
      <c r="V289">
        <v>11</v>
      </c>
      <c r="W289">
        <v>0</v>
      </c>
      <c r="X289">
        <v>3</v>
      </c>
      <c r="Y289">
        <v>0</v>
      </c>
      <c r="AA289">
        <v>12</v>
      </c>
      <c r="AB289">
        <v>0</v>
      </c>
      <c r="AC289" t="s">
        <v>554</v>
      </c>
      <c r="AD289">
        <v>2</v>
      </c>
      <c r="AE289">
        <v>11</v>
      </c>
      <c r="AF289">
        <v>16</v>
      </c>
      <c r="AG289">
        <v>0</v>
      </c>
      <c r="AH289">
        <v>28</v>
      </c>
      <c r="AI289">
        <v>0</v>
      </c>
      <c r="AJ289">
        <v>1</v>
      </c>
      <c r="AK289">
        <v>3750</v>
      </c>
      <c r="AL289">
        <v>0</v>
      </c>
      <c r="AM289">
        <v>18</v>
      </c>
      <c r="AN289" s="2">
        <v>0.66666666666666663</v>
      </c>
      <c r="AO289">
        <v>0</v>
      </c>
      <c r="AP289">
        <v>14</v>
      </c>
      <c r="AQ289">
        <v>10</v>
      </c>
      <c r="AR289">
        <v>16</v>
      </c>
      <c r="AS289">
        <v>0</v>
      </c>
      <c r="AT289">
        <v>0</v>
      </c>
      <c r="AU289" s="1"/>
      <c r="AV289">
        <v>0</v>
      </c>
      <c r="AX289">
        <v>0</v>
      </c>
      <c r="AZ289">
        <v>0</v>
      </c>
      <c r="BA289">
        <v>0</v>
      </c>
      <c r="BF289">
        <v>0</v>
      </c>
      <c r="BG289" s="2"/>
      <c r="BH289">
        <v>0</v>
      </c>
      <c r="BL289">
        <v>0</v>
      </c>
      <c r="BM289" s="1"/>
      <c r="BN289">
        <v>0</v>
      </c>
      <c r="BP289" s="3"/>
      <c r="BQ289">
        <v>0</v>
      </c>
      <c r="BR289" s="3"/>
      <c r="BS289">
        <v>0</v>
      </c>
      <c r="BT289">
        <v>0</v>
      </c>
      <c r="BU289">
        <v>1</v>
      </c>
      <c r="BV289">
        <v>14</v>
      </c>
      <c r="BW289">
        <v>10</v>
      </c>
      <c r="BX289">
        <v>16</v>
      </c>
      <c r="BY289">
        <v>3050</v>
      </c>
      <c r="BZ289">
        <v>15</v>
      </c>
      <c r="CA289">
        <v>10</v>
      </c>
      <c r="CB289">
        <v>16</v>
      </c>
      <c r="CC289">
        <v>3450</v>
      </c>
      <c r="CD289">
        <v>16</v>
      </c>
      <c r="CE289">
        <v>10</v>
      </c>
      <c r="CF289">
        <v>16</v>
      </c>
      <c r="CG289">
        <v>3200</v>
      </c>
      <c r="CH289">
        <v>17</v>
      </c>
      <c r="CI289">
        <v>10</v>
      </c>
      <c r="CJ289">
        <v>16</v>
      </c>
      <c r="CK289">
        <v>3200</v>
      </c>
      <c r="CL289">
        <v>18</v>
      </c>
      <c r="CM289">
        <v>10</v>
      </c>
      <c r="CN289">
        <v>16</v>
      </c>
      <c r="CO289">
        <v>3150</v>
      </c>
      <c r="CP289">
        <v>19</v>
      </c>
      <c r="CQ289">
        <v>10</v>
      </c>
      <c r="CR289">
        <v>16</v>
      </c>
      <c r="CS289">
        <v>3300</v>
      </c>
      <c r="CT289">
        <v>20</v>
      </c>
      <c r="CU289">
        <v>10</v>
      </c>
      <c r="CW289">
        <v>3300</v>
      </c>
      <c r="CX289">
        <v>21</v>
      </c>
      <c r="CY289">
        <v>10</v>
      </c>
      <c r="CZ289">
        <v>16</v>
      </c>
      <c r="DA289">
        <v>3400</v>
      </c>
      <c r="DB289">
        <v>22</v>
      </c>
      <c r="DC289">
        <v>10</v>
      </c>
      <c r="DD289">
        <v>16</v>
      </c>
      <c r="DE289">
        <v>3400</v>
      </c>
      <c r="DF289">
        <v>23</v>
      </c>
      <c r="DG289">
        <v>10</v>
      </c>
      <c r="DH289">
        <v>16</v>
      </c>
      <c r="DI289">
        <v>3300</v>
      </c>
      <c r="DJ289">
        <v>24</v>
      </c>
      <c r="DK289">
        <v>10</v>
      </c>
      <c r="DL289">
        <v>16</v>
      </c>
      <c r="DM289">
        <v>3350</v>
      </c>
      <c r="DN289">
        <v>25</v>
      </c>
      <c r="DO289">
        <v>10</v>
      </c>
      <c r="DP289">
        <v>16</v>
      </c>
      <c r="DQ289">
        <v>3450</v>
      </c>
      <c r="DZ289">
        <v>1</v>
      </c>
      <c r="EA289">
        <v>14</v>
      </c>
      <c r="EB289">
        <v>10</v>
      </c>
      <c r="EC289">
        <v>16</v>
      </c>
      <c r="ED289">
        <v>0</v>
      </c>
      <c r="EE289">
        <v>150</v>
      </c>
      <c r="EF289">
        <v>2</v>
      </c>
      <c r="EG289">
        <v>15</v>
      </c>
      <c r="EH289">
        <v>1</v>
      </c>
      <c r="EM289">
        <v>0</v>
      </c>
      <c r="ES289">
        <v>0</v>
      </c>
      <c r="ET289">
        <v>0</v>
      </c>
      <c r="EV289" t="s">
        <v>189</v>
      </c>
      <c r="EW289">
        <v>12</v>
      </c>
      <c r="EX289">
        <v>12</v>
      </c>
      <c r="EY289">
        <v>16</v>
      </c>
      <c r="EZ289" s="1">
        <v>0.63472222222222219</v>
      </c>
      <c r="FA289" t="str">
        <f>VLOOKUP(Table_Neonatal5[[#This Row],[Gender]],Table_Gender2[],2,FALSE)</f>
        <v>feminin</v>
      </c>
      <c r="FB289" t="e">
        <f>VLOOKUP(Table_Neonatal5[[#This Row],[PretermBy]],Table_PretermBy7[],2,FALSE)</f>
        <v>#N/A</v>
      </c>
      <c r="FC289" t="str">
        <f>VLOOKUP(Table_Neonatal5[[#This Row],[Diagnosis1]],Table_diagnosis[],2,FALSE)</f>
        <v>Infection neonatale / septicimie neonatale</v>
      </c>
      <c r="FD289" t="str">
        <f>VLOOKUP(Table_Neonatal5[[#This Row],[Diagnosis2]],Table_diagnosis[],2,FALSE)</f>
        <v>Autre diagnostic</v>
      </c>
      <c r="FE289" s="4" t="str">
        <f>VLOOKUP(Table_Neonatal5[[#This Row],[DischargeLoc]],Table_DischargeLoc1[],2,FALSE)</f>
        <v>Sortie/maternite</v>
      </c>
      <c r="FF289" s="4" t="str">
        <f>VLOOKUP(Table_Neonatal5[[#This Row],[AdmissionTempLow]],Table_YesNo8[],2,FALSE)</f>
        <v>Non</v>
      </c>
      <c r="FG289" s="4" t="str">
        <f>VLOOKUP(Table_Neonatal5[[#This Row],[BirthWeightLow]],Table_YesNo8[],2,FALSE)</f>
        <v>Non</v>
      </c>
      <c r="FH289" s="4" t="str">
        <f>VLOOKUP(Table_Neonatal5[[#This Row],[GestationalAgeLow]],Table_YesNo8[],2,FALSE)</f>
        <v>Non</v>
      </c>
      <c r="FI289" s="4" t="str">
        <f>VLOOKUP(Table_Neonatal5[[#This Row],[MethRx]],Table_YesNo8[],2,FALSE)</f>
        <v>Non</v>
      </c>
      <c r="FJ289" s="4" t="str">
        <f>VLOOKUP(Table_Neonatal5[[#This Row],[OxygenTherapy]],Table_YesNo8[],2,FALSE)</f>
        <v>Non</v>
      </c>
      <c r="FK289" s="4" t="e">
        <f>VLOOKUP(Table_Neonatal5[[#This Row],[OxygenMethod]],Table_OxygenMethod6[],2,FALSE)</f>
        <v>#N/A</v>
      </c>
      <c r="FL289" s="4" t="str">
        <f>VLOOKUP(Table_Neonatal5[[#This Row],[BloodSugarLow]],Table_YesNo8[],2,FALSE)</f>
        <v>Non</v>
      </c>
      <c r="FM289" s="4" t="str">
        <f>VLOOKUP(Table_Neonatal5[[#This Row],[AdmittedFirst48]],Table_YesNo8[],2,FALSE)</f>
        <v>Non</v>
      </c>
      <c r="FN289" s="4" t="str">
        <f>VLOOKUP(Table_Neonatal5[[#This Row],[Remained2weeks]],Table_YesNo8[],2,FALSE)</f>
        <v>Oui</v>
      </c>
      <c r="FO289" s="4" t="str">
        <f>VLOOKUP(Table_Neonatal5[[#This Row],[Antibiotics]],Table_YesNo8[],2,FALSE)</f>
        <v>Oui</v>
      </c>
      <c r="FP289" s="4" t="str">
        <f>VLOOKUP(Table_Neonatal5[[#This Row],[BilirubinMeas]],Table_YesNo8[],2,FALSE)</f>
        <v>Non</v>
      </c>
      <c r="FQ289" s="4" t="str">
        <f>VLOOKUP(Table_Neonatal5[[#This Row],[Phototherapy]],Table_YesNo8[],2,FALSE)</f>
        <v>Non</v>
      </c>
      <c r="FR289" s="3">
        <f>DATE(2000+Table_Neonatal5[[#This Row],[AdmitYear]],Table_Neonatal5[[#This Row],[AdmitMonth]],Table_Neonatal5[[#This Row],[AdmitDay]])</f>
        <v>42657</v>
      </c>
    </row>
    <row r="290" spans="1:174" x14ac:dyDescent="0.25">
      <c r="A290" t="s">
        <v>555</v>
      </c>
      <c r="B290" s="1">
        <v>0.3840277777777778</v>
      </c>
      <c r="C290" t="s">
        <v>185</v>
      </c>
      <c r="D290">
        <v>8</v>
      </c>
      <c r="E290">
        <v>1</v>
      </c>
      <c r="F290">
        <v>17</v>
      </c>
      <c r="G290">
        <v>0</v>
      </c>
      <c r="H290">
        <v>3</v>
      </c>
      <c r="I290">
        <v>2</v>
      </c>
      <c r="J290">
        <v>17</v>
      </c>
      <c r="K290">
        <v>0</v>
      </c>
      <c r="L290">
        <v>0</v>
      </c>
      <c r="M290">
        <v>0</v>
      </c>
      <c r="N290">
        <v>2500</v>
      </c>
      <c r="O290">
        <v>0</v>
      </c>
      <c r="P290">
        <v>0</v>
      </c>
      <c r="R290">
        <v>0</v>
      </c>
      <c r="T290" s="2">
        <v>4.8611111111111112E-2</v>
      </c>
      <c r="U290">
        <v>0</v>
      </c>
      <c r="V290">
        <v>26</v>
      </c>
      <c r="W290">
        <v>0</v>
      </c>
      <c r="X290">
        <v>3</v>
      </c>
      <c r="Y290">
        <v>0</v>
      </c>
      <c r="AA290">
        <v>2</v>
      </c>
      <c r="AB290">
        <v>0</v>
      </c>
      <c r="AD290">
        <v>14</v>
      </c>
      <c r="AE290">
        <v>2</v>
      </c>
      <c r="AF290">
        <v>17</v>
      </c>
      <c r="AG290">
        <v>0</v>
      </c>
      <c r="AH290">
        <v>36</v>
      </c>
      <c r="AI290">
        <v>0</v>
      </c>
      <c r="AJ290">
        <v>1</v>
      </c>
      <c r="AK290">
        <v>3350</v>
      </c>
      <c r="AL290">
        <v>0</v>
      </c>
      <c r="AM290">
        <v>18</v>
      </c>
      <c r="AN290" s="2">
        <v>4.8611111111111112E-2</v>
      </c>
      <c r="AO290">
        <v>0</v>
      </c>
      <c r="AP290">
        <v>3</v>
      </c>
      <c r="AQ290">
        <v>2</v>
      </c>
      <c r="AR290">
        <v>17</v>
      </c>
      <c r="AS290">
        <v>0</v>
      </c>
      <c r="AT290">
        <v>0</v>
      </c>
      <c r="AU290" s="1"/>
      <c r="AV290">
        <v>0</v>
      </c>
      <c r="AX290">
        <v>0</v>
      </c>
      <c r="AZ290">
        <v>0</v>
      </c>
      <c r="BA290">
        <v>0</v>
      </c>
      <c r="BF290">
        <v>0</v>
      </c>
      <c r="BG290" s="2"/>
      <c r="BH290">
        <v>0</v>
      </c>
      <c r="BL290">
        <v>0</v>
      </c>
      <c r="BM290" s="1"/>
      <c r="BN290">
        <v>0</v>
      </c>
      <c r="BP290" s="3"/>
      <c r="BQ290">
        <v>0</v>
      </c>
      <c r="BR290" s="3"/>
      <c r="BS290">
        <v>0</v>
      </c>
      <c r="BT290">
        <v>0</v>
      </c>
      <c r="BU290">
        <v>0</v>
      </c>
      <c r="DZ290">
        <v>1</v>
      </c>
      <c r="EA290">
        <v>3</v>
      </c>
      <c r="EB290">
        <v>2</v>
      </c>
      <c r="EC290">
        <v>17</v>
      </c>
      <c r="ED290">
        <v>0</v>
      </c>
      <c r="EE290">
        <v>135</v>
      </c>
      <c r="EF290">
        <v>2</v>
      </c>
      <c r="EG290">
        <v>13.5</v>
      </c>
      <c r="EH290">
        <v>1</v>
      </c>
      <c r="EM290">
        <v>0</v>
      </c>
      <c r="ES290">
        <v>0</v>
      </c>
      <c r="ET290">
        <v>0</v>
      </c>
      <c r="EV290" t="s">
        <v>189</v>
      </c>
      <c r="EW290">
        <v>27</v>
      </c>
      <c r="EX290">
        <v>3</v>
      </c>
      <c r="EY290">
        <v>17</v>
      </c>
      <c r="EZ290" s="1">
        <v>0.3888888888888889</v>
      </c>
      <c r="FA290" t="str">
        <f>VLOOKUP(Table_Neonatal5[[#This Row],[Gender]],Table_Gender2[],2,FALSE)</f>
        <v>masculin</v>
      </c>
      <c r="FB290" t="e">
        <f>VLOOKUP(Table_Neonatal5[[#This Row],[PretermBy]],Table_PretermBy7[],2,FALSE)</f>
        <v>#N/A</v>
      </c>
      <c r="FC290" t="str">
        <f>VLOOKUP(Table_Neonatal5[[#This Row],[Diagnosis1]],Table_diagnosis[],2,FALSE)</f>
        <v>Infection neonatale / septicimie neonatale</v>
      </c>
      <c r="FD290" t="str">
        <f>VLOOKUP(Table_Neonatal5[[#This Row],[Diagnosis2]],Table_diagnosis[],2,FALSE)</f>
        <v>Bas poids de naissance</v>
      </c>
      <c r="FE290" s="4" t="str">
        <f>VLOOKUP(Table_Neonatal5[[#This Row],[DischargeLoc]],Table_DischargeLoc1[],2,FALSE)</f>
        <v>Sortie/maternite</v>
      </c>
      <c r="FF290" s="4" t="str">
        <f>VLOOKUP(Table_Neonatal5[[#This Row],[AdmissionTempLow]],Table_YesNo8[],2,FALSE)</f>
        <v>Non</v>
      </c>
      <c r="FG290" s="4" t="str">
        <f>VLOOKUP(Table_Neonatal5[[#This Row],[BirthWeightLow]],Table_YesNo8[],2,FALSE)</f>
        <v>Non</v>
      </c>
      <c r="FH290" s="4" t="str">
        <f>VLOOKUP(Table_Neonatal5[[#This Row],[GestationalAgeLow]],Table_YesNo8[],2,FALSE)</f>
        <v>Non</v>
      </c>
      <c r="FI290" s="4" t="str">
        <f>VLOOKUP(Table_Neonatal5[[#This Row],[MethRx]],Table_YesNo8[],2,FALSE)</f>
        <v>Non</v>
      </c>
      <c r="FJ290" s="4" t="str">
        <f>VLOOKUP(Table_Neonatal5[[#This Row],[OxygenTherapy]],Table_YesNo8[],2,FALSE)</f>
        <v>Non</v>
      </c>
      <c r="FK290" s="4" t="e">
        <f>VLOOKUP(Table_Neonatal5[[#This Row],[OxygenMethod]],Table_OxygenMethod6[],2,FALSE)</f>
        <v>#N/A</v>
      </c>
      <c r="FL290" s="4" t="str">
        <f>VLOOKUP(Table_Neonatal5[[#This Row],[BloodSugarLow]],Table_YesNo8[],2,FALSE)</f>
        <v>Non</v>
      </c>
      <c r="FM290" s="4" t="str">
        <f>VLOOKUP(Table_Neonatal5[[#This Row],[AdmittedFirst48]],Table_YesNo8[],2,FALSE)</f>
        <v>Non</v>
      </c>
      <c r="FN290" s="4" t="str">
        <f>VLOOKUP(Table_Neonatal5[[#This Row],[Remained2weeks]],Table_YesNo8[],2,FALSE)</f>
        <v>Non</v>
      </c>
      <c r="FO290" s="4" t="str">
        <f>VLOOKUP(Table_Neonatal5[[#This Row],[Antibiotics]],Table_YesNo8[],2,FALSE)</f>
        <v>Oui</v>
      </c>
      <c r="FP290" s="4" t="str">
        <f>VLOOKUP(Table_Neonatal5[[#This Row],[BilirubinMeas]],Table_YesNo8[],2,FALSE)</f>
        <v>Non</v>
      </c>
      <c r="FQ290" s="4" t="str">
        <f>VLOOKUP(Table_Neonatal5[[#This Row],[Phototherapy]],Table_YesNo8[],2,FALSE)</f>
        <v>Non</v>
      </c>
      <c r="FR290" s="3">
        <f>DATE(2000+Table_Neonatal5[[#This Row],[AdmitYear]],Table_Neonatal5[[#This Row],[AdmitMonth]],Table_Neonatal5[[#This Row],[AdmitDay]])</f>
        <v>42769</v>
      </c>
    </row>
    <row r="291" spans="1:174" x14ac:dyDescent="0.25">
      <c r="A291" t="s">
        <v>556</v>
      </c>
      <c r="B291" s="1">
        <v>0.50555555555555554</v>
      </c>
      <c r="C291" t="s">
        <v>185</v>
      </c>
      <c r="D291">
        <v>25</v>
      </c>
      <c r="E291">
        <v>10</v>
      </c>
      <c r="F291">
        <v>16</v>
      </c>
      <c r="G291">
        <v>0</v>
      </c>
      <c r="H291">
        <v>25</v>
      </c>
      <c r="I291">
        <v>10</v>
      </c>
      <c r="J291">
        <v>16</v>
      </c>
      <c r="K291">
        <v>0</v>
      </c>
      <c r="L291">
        <v>0</v>
      </c>
      <c r="M291">
        <v>0</v>
      </c>
      <c r="N291">
        <v>1300</v>
      </c>
      <c r="O291">
        <v>0</v>
      </c>
      <c r="P291">
        <v>1</v>
      </c>
      <c r="Q291">
        <v>31</v>
      </c>
      <c r="R291">
        <v>0</v>
      </c>
      <c r="T291" s="2">
        <v>0.84722222222222221</v>
      </c>
      <c r="U291">
        <v>0</v>
      </c>
      <c r="V291">
        <v>0</v>
      </c>
      <c r="W291">
        <v>0</v>
      </c>
      <c r="X291">
        <v>2</v>
      </c>
      <c r="Y291">
        <v>0</v>
      </c>
      <c r="AA291">
        <v>3</v>
      </c>
      <c r="AB291">
        <v>0</v>
      </c>
      <c r="AD291">
        <v>27</v>
      </c>
      <c r="AE291">
        <v>11</v>
      </c>
      <c r="AF291">
        <v>16</v>
      </c>
      <c r="AG291">
        <v>0</v>
      </c>
      <c r="AH291">
        <v>32</v>
      </c>
      <c r="AI291">
        <v>0</v>
      </c>
      <c r="AJ291">
        <v>1</v>
      </c>
      <c r="AK291">
        <v>1900</v>
      </c>
      <c r="AL291">
        <v>0</v>
      </c>
      <c r="AM291">
        <v>18</v>
      </c>
      <c r="AN291" s="2">
        <v>0.84722222222222221</v>
      </c>
      <c r="AO291">
        <v>0</v>
      </c>
      <c r="AP291">
        <v>25</v>
      </c>
      <c r="AQ291">
        <v>10</v>
      </c>
      <c r="AR291">
        <v>15</v>
      </c>
      <c r="AS291">
        <v>0</v>
      </c>
      <c r="AT291">
        <v>0</v>
      </c>
      <c r="AU291" s="1"/>
      <c r="AV291">
        <v>0</v>
      </c>
      <c r="AX291">
        <v>0</v>
      </c>
      <c r="AZ291">
        <v>1</v>
      </c>
      <c r="BA291">
        <v>1</v>
      </c>
      <c r="BB291">
        <v>2</v>
      </c>
      <c r="BC291">
        <v>25</v>
      </c>
      <c r="BD291">
        <v>10</v>
      </c>
      <c r="BE291">
        <v>16</v>
      </c>
      <c r="BF291">
        <v>0</v>
      </c>
      <c r="BG291" s="2">
        <v>0.82986111111111116</v>
      </c>
      <c r="BH291">
        <v>0</v>
      </c>
      <c r="BI291">
        <v>1</v>
      </c>
      <c r="BJ291">
        <v>11</v>
      </c>
      <c r="BK291">
        <v>16</v>
      </c>
      <c r="BL291">
        <v>0</v>
      </c>
      <c r="BM291" s="1">
        <v>0.25</v>
      </c>
      <c r="BN291">
        <v>0</v>
      </c>
      <c r="BP291" s="3"/>
      <c r="BQ291">
        <v>0</v>
      </c>
      <c r="BR291" s="3"/>
      <c r="BS291">
        <v>0</v>
      </c>
      <c r="BT291">
        <v>1</v>
      </c>
      <c r="BU291">
        <v>1</v>
      </c>
      <c r="BV291">
        <v>25</v>
      </c>
      <c r="BW291">
        <v>10</v>
      </c>
      <c r="BX291">
        <v>16</v>
      </c>
      <c r="BY291">
        <v>1300</v>
      </c>
      <c r="BZ291">
        <v>26</v>
      </c>
      <c r="CA291">
        <v>10</v>
      </c>
      <c r="CB291">
        <v>16</v>
      </c>
      <c r="CC291">
        <v>9</v>
      </c>
      <c r="CD291">
        <v>27</v>
      </c>
      <c r="CE291">
        <v>10</v>
      </c>
      <c r="CF291">
        <v>16</v>
      </c>
      <c r="CG291">
        <v>1400</v>
      </c>
      <c r="CH291">
        <v>28</v>
      </c>
      <c r="CI291">
        <v>10</v>
      </c>
      <c r="CJ291">
        <v>16</v>
      </c>
      <c r="CK291">
        <v>1450</v>
      </c>
      <c r="CL291">
        <v>29</v>
      </c>
      <c r="CM291">
        <v>10</v>
      </c>
      <c r="CN291">
        <v>16</v>
      </c>
      <c r="CO291">
        <v>1350</v>
      </c>
      <c r="CP291">
        <v>30</v>
      </c>
      <c r="CQ291">
        <v>10</v>
      </c>
      <c r="CR291">
        <v>16</v>
      </c>
      <c r="CS291">
        <v>1300</v>
      </c>
      <c r="CT291">
        <v>1</v>
      </c>
      <c r="CU291">
        <v>11</v>
      </c>
      <c r="CW291">
        <v>1350</v>
      </c>
      <c r="CX291">
        <v>2</v>
      </c>
      <c r="CY291">
        <v>11</v>
      </c>
      <c r="CZ291">
        <v>16</v>
      </c>
      <c r="DA291">
        <v>1300</v>
      </c>
      <c r="DB291">
        <v>3</v>
      </c>
      <c r="DC291">
        <v>11</v>
      </c>
      <c r="DD291">
        <v>16</v>
      </c>
      <c r="DE291">
        <v>1350</v>
      </c>
      <c r="DF291">
        <v>4</v>
      </c>
      <c r="DG291">
        <v>11</v>
      </c>
      <c r="DH291">
        <v>16</v>
      </c>
      <c r="DI291">
        <v>1350</v>
      </c>
      <c r="DJ291">
        <v>5</v>
      </c>
      <c r="DK291">
        <v>11</v>
      </c>
      <c r="DL291">
        <v>16</v>
      </c>
      <c r="DM291">
        <v>1300</v>
      </c>
      <c r="DN291">
        <v>6</v>
      </c>
      <c r="DO291">
        <v>11</v>
      </c>
      <c r="DP291">
        <v>16</v>
      </c>
      <c r="DQ291">
        <v>1350</v>
      </c>
      <c r="DZ291">
        <v>1</v>
      </c>
      <c r="EA291">
        <v>25</v>
      </c>
      <c r="EB291">
        <v>10</v>
      </c>
      <c r="EC291">
        <v>16</v>
      </c>
      <c r="ED291">
        <v>0</v>
      </c>
      <c r="EE291">
        <v>65</v>
      </c>
      <c r="EF291">
        <v>2</v>
      </c>
      <c r="EG291">
        <v>3.9</v>
      </c>
      <c r="EH291">
        <v>1</v>
      </c>
      <c r="EM291">
        <v>1</v>
      </c>
      <c r="EO291">
        <v>3</v>
      </c>
      <c r="EP291">
        <v>30</v>
      </c>
      <c r="EQ291">
        <v>10</v>
      </c>
      <c r="ER291">
        <v>16</v>
      </c>
      <c r="ES291">
        <v>0</v>
      </c>
      <c r="ET291">
        <v>1</v>
      </c>
      <c r="EV291" t="s">
        <v>189</v>
      </c>
      <c r="EW291">
        <v>12</v>
      </c>
      <c r="EX291">
        <v>12</v>
      </c>
      <c r="EY291">
        <v>16</v>
      </c>
      <c r="EZ291" s="1">
        <v>0.50972222222222219</v>
      </c>
      <c r="FA291" t="str">
        <f>VLOOKUP(Table_Neonatal5[[#This Row],[Gender]],Table_Gender2[],2,FALSE)</f>
        <v>masculin</v>
      </c>
      <c r="FB291" t="e">
        <f>VLOOKUP(Table_Neonatal5[[#This Row],[PretermBy]],Table_PretermBy7[],2,FALSE)</f>
        <v>#N/A</v>
      </c>
      <c r="FC291" t="str">
        <f>VLOOKUP(Table_Neonatal5[[#This Row],[Diagnosis1]],Table_diagnosis[],2,FALSE)</f>
        <v>Bas poids de naissance</v>
      </c>
      <c r="FD291" t="str">
        <f>VLOOKUP(Table_Neonatal5[[#This Row],[Diagnosis2]],Table_diagnosis[],2,FALSE)</f>
        <v>Infection neonatale / septicimie neonatale</v>
      </c>
      <c r="FE291" s="4" t="str">
        <f>VLOOKUP(Table_Neonatal5[[#This Row],[DischargeLoc]],Table_DischargeLoc1[],2,FALSE)</f>
        <v>Sortie/maternite</v>
      </c>
      <c r="FF291" s="4" t="str">
        <f>VLOOKUP(Table_Neonatal5[[#This Row],[AdmissionTempLow]],Table_YesNo8[],2,FALSE)</f>
        <v>Non</v>
      </c>
      <c r="FG291" s="4" t="str">
        <f>VLOOKUP(Table_Neonatal5[[#This Row],[BirthWeightLow]],Table_YesNo8[],2,FALSE)</f>
        <v>Non</v>
      </c>
      <c r="FH291" s="4" t="str">
        <f>VLOOKUP(Table_Neonatal5[[#This Row],[GestationalAgeLow]],Table_YesNo8[],2,FALSE)</f>
        <v>Non</v>
      </c>
      <c r="FI291" s="4" t="str">
        <f>VLOOKUP(Table_Neonatal5[[#This Row],[MethRx]],Table_YesNo8[],2,FALSE)</f>
        <v>Oui</v>
      </c>
      <c r="FJ291" s="4" t="str">
        <f>VLOOKUP(Table_Neonatal5[[#This Row],[OxygenTherapy]],Table_YesNo8[],2,FALSE)</f>
        <v>Oui</v>
      </c>
      <c r="FK291" s="4" t="str">
        <f>VLOOKUP(Table_Neonatal5[[#This Row],[OxygenMethod]],Table_OxygenMethod6[],2,FALSE)</f>
        <v>CPAP</v>
      </c>
      <c r="FL291" s="4" t="str">
        <f>VLOOKUP(Table_Neonatal5[[#This Row],[BloodSugarLow]],Table_YesNo8[],2,FALSE)</f>
        <v>Non</v>
      </c>
      <c r="FM291" s="4" t="str">
        <f>VLOOKUP(Table_Neonatal5[[#This Row],[AdmittedFirst48]],Table_YesNo8[],2,FALSE)</f>
        <v>Oui</v>
      </c>
      <c r="FN291" s="4" t="str">
        <f>VLOOKUP(Table_Neonatal5[[#This Row],[Remained2weeks]],Table_YesNo8[],2,FALSE)</f>
        <v>Oui</v>
      </c>
      <c r="FO291" s="4" t="str">
        <f>VLOOKUP(Table_Neonatal5[[#This Row],[Antibiotics]],Table_YesNo8[],2,FALSE)</f>
        <v>Oui</v>
      </c>
      <c r="FP291" s="4" t="str">
        <f>VLOOKUP(Table_Neonatal5[[#This Row],[BilirubinMeas]],Table_YesNo8[],2,FALSE)</f>
        <v>Oui</v>
      </c>
      <c r="FQ291" s="4" t="str">
        <f>VLOOKUP(Table_Neonatal5[[#This Row],[Phototherapy]],Table_YesNo8[],2,FALSE)</f>
        <v>Oui</v>
      </c>
      <c r="FR291" s="3">
        <f>DATE(2000+Table_Neonatal5[[#This Row],[AdmitYear]],Table_Neonatal5[[#This Row],[AdmitMonth]],Table_Neonatal5[[#This Row],[AdmitDay]])</f>
        <v>42668</v>
      </c>
    </row>
    <row r="292" spans="1:174" x14ac:dyDescent="0.25">
      <c r="A292" t="s">
        <v>557</v>
      </c>
      <c r="B292" s="1">
        <v>0.4465277777777778</v>
      </c>
      <c r="C292" t="s">
        <v>185</v>
      </c>
      <c r="D292">
        <v>28</v>
      </c>
      <c r="F292">
        <v>16</v>
      </c>
      <c r="G292">
        <v>0</v>
      </c>
      <c r="H292">
        <v>15</v>
      </c>
      <c r="I292">
        <v>1</v>
      </c>
      <c r="J292">
        <v>17</v>
      </c>
      <c r="K292">
        <v>0</v>
      </c>
      <c r="L292">
        <v>0</v>
      </c>
      <c r="M292">
        <v>0</v>
      </c>
      <c r="N292">
        <v>1300</v>
      </c>
      <c r="O292">
        <v>0</v>
      </c>
      <c r="P292">
        <v>1</v>
      </c>
      <c r="R292">
        <v>0</v>
      </c>
      <c r="T292" s="2">
        <v>0.4236111111111111</v>
      </c>
      <c r="U292">
        <v>0</v>
      </c>
      <c r="V292">
        <v>18</v>
      </c>
      <c r="W292">
        <v>0</v>
      </c>
      <c r="X292">
        <v>1</v>
      </c>
      <c r="Y292">
        <v>0</v>
      </c>
      <c r="AA292">
        <v>12</v>
      </c>
      <c r="AB292">
        <v>0</v>
      </c>
      <c r="AC292" t="s">
        <v>198</v>
      </c>
      <c r="AD292">
        <v>8</v>
      </c>
      <c r="AE292">
        <v>2</v>
      </c>
      <c r="AF292">
        <v>17</v>
      </c>
      <c r="AG292">
        <v>0</v>
      </c>
      <c r="AH292">
        <v>42</v>
      </c>
      <c r="AI292">
        <v>0</v>
      </c>
      <c r="AJ292">
        <v>1</v>
      </c>
      <c r="AK292">
        <v>1900</v>
      </c>
      <c r="AL292">
        <v>0</v>
      </c>
      <c r="AM292">
        <v>15</v>
      </c>
      <c r="AN292" s="2">
        <v>0.4236111111111111</v>
      </c>
      <c r="AO292">
        <v>0</v>
      </c>
      <c r="AP292">
        <v>15</v>
      </c>
      <c r="AQ292">
        <v>1</v>
      </c>
      <c r="AR292">
        <v>17</v>
      </c>
      <c r="AS292">
        <v>0</v>
      </c>
      <c r="AT292">
        <v>0</v>
      </c>
      <c r="AU292" s="1"/>
      <c r="AV292">
        <v>0</v>
      </c>
      <c r="AX292">
        <v>0</v>
      </c>
      <c r="AZ292">
        <v>0</v>
      </c>
      <c r="BA292">
        <v>0</v>
      </c>
      <c r="BF292">
        <v>0</v>
      </c>
      <c r="BG292" s="2"/>
      <c r="BH292">
        <v>0</v>
      </c>
      <c r="BL292">
        <v>0</v>
      </c>
      <c r="BM292" s="1"/>
      <c r="BN292">
        <v>0</v>
      </c>
      <c r="BO292">
        <v>0</v>
      </c>
      <c r="BP292" s="3"/>
      <c r="BQ292">
        <v>0</v>
      </c>
      <c r="BR292" s="3"/>
      <c r="BS292">
        <v>0</v>
      </c>
      <c r="BT292">
        <v>0</v>
      </c>
      <c r="BU292">
        <v>0</v>
      </c>
      <c r="BV292">
        <v>15</v>
      </c>
      <c r="BW292">
        <v>1</v>
      </c>
      <c r="BX292">
        <v>17</v>
      </c>
      <c r="BY292">
        <v>1350</v>
      </c>
      <c r="BZ292">
        <v>16</v>
      </c>
      <c r="CA292">
        <v>1</v>
      </c>
      <c r="CB292">
        <v>17</v>
      </c>
      <c r="CC292">
        <v>1400</v>
      </c>
      <c r="CD292">
        <v>17</v>
      </c>
      <c r="CE292">
        <v>1</v>
      </c>
      <c r="CF292">
        <v>17</v>
      </c>
      <c r="CG292">
        <v>1350</v>
      </c>
      <c r="CH292">
        <v>18</v>
      </c>
      <c r="CI292">
        <v>1</v>
      </c>
      <c r="CJ292">
        <v>17</v>
      </c>
      <c r="CK292">
        <v>1400</v>
      </c>
      <c r="CL292">
        <v>19</v>
      </c>
      <c r="CM292">
        <v>1</v>
      </c>
      <c r="CN292">
        <v>17</v>
      </c>
      <c r="CO292">
        <v>1350</v>
      </c>
      <c r="CP292">
        <v>20</v>
      </c>
      <c r="CQ292">
        <v>1</v>
      </c>
      <c r="CR292">
        <v>17</v>
      </c>
      <c r="CS292">
        <v>1400</v>
      </c>
      <c r="CT292">
        <v>21</v>
      </c>
      <c r="CU292">
        <v>1</v>
      </c>
      <c r="CW292">
        <v>1400</v>
      </c>
      <c r="CX292">
        <v>22</v>
      </c>
      <c r="CY292">
        <v>1</v>
      </c>
      <c r="CZ292">
        <v>17</v>
      </c>
      <c r="DA292">
        <v>1450</v>
      </c>
      <c r="DB292">
        <v>23</v>
      </c>
      <c r="DC292">
        <v>1</v>
      </c>
      <c r="DD292">
        <v>17</v>
      </c>
      <c r="DE292">
        <v>1450</v>
      </c>
      <c r="DF292">
        <v>24</v>
      </c>
      <c r="DG292">
        <v>1</v>
      </c>
      <c r="DH292">
        <v>17</v>
      </c>
      <c r="DI292">
        <v>1450</v>
      </c>
      <c r="DJ292">
        <v>25</v>
      </c>
      <c r="DK292">
        <v>1</v>
      </c>
      <c r="DL292">
        <v>17</v>
      </c>
      <c r="DM292">
        <v>1450</v>
      </c>
      <c r="DN292">
        <v>26</v>
      </c>
      <c r="DO292">
        <v>1</v>
      </c>
      <c r="DP292">
        <v>17</v>
      </c>
      <c r="DQ292">
        <v>1500</v>
      </c>
      <c r="DZ292">
        <v>1</v>
      </c>
      <c r="EA292">
        <v>16</v>
      </c>
      <c r="EB292">
        <v>1</v>
      </c>
      <c r="EC292">
        <v>17</v>
      </c>
      <c r="ED292">
        <v>0</v>
      </c>
      <c r="EE292">
        <v>675</v>
      </c>
      <c r="EF292">
        <v>2</v>
      </c>
      <c r="EG292">
        <v>405</v>
      </c>
      <c r="EH292">
        <v>1</v>
      </c>
      <c r="EM292">
        <v>1</v>
      </c>
      <c r="ES292">
        <v>0</v>
      </c>
      <c r="ET292">
        <v>1</v>
      </c>
      <c r="EU292" t="s">
        <v>558</v>
      </c>
      <c r="EV292" t="s">
        <v>189</v>
      </c>
      <c r="EW292">
        <v>27</v>
      </c>
      <c r="EX292">
        <v>3</v>
      </c>
      <c r="EY292">
        <v>17</v>
      </c>
      <c r="EZ292" s="1">
        <v>0.4513888888888889</v>
      </c>
      <c r="FA292" t="str">
        <f>VLOOKUP(Table_Neonatal5[[#This Row],[Gender]],Table_Gender2[],2,FALSE)</f>
        <v>masculin</v>
      </c>
      <c r="FB292" t="e">
        <f>VLOOKUP(Table_Neonatal5[[#This Row],[PretermBy]],Table_PretermBy7[],2,FALSE)</f>
        <v>#N/A</v>
      </c>
      <c r="FC292" t="str">
        <f>VLOOKUP(Table_Neonatal5[[#This Row],[Diagnosis1]],Table_diagnosis[],2,FALSE)</f>
        <v>Prematurite</v>
      </c>
      <c r="FD292" t="str">
        <f>VLOOKUP(Table_Neonatal5[[#This Row],[Diagnosis2]],Table_diagnosis[],2,FALSE)</f>
        <v>Autre diagnostic</v>
      </c>
      <c r="FE292" s="4" t="str">
        <f>VLOOKUP(Table_Neonatal5[[#This Row],[DischargeLoc]],Table_DischargeLoc1[],2,FALSE)</f>
        <v>Sortie/maternite</v>
      </c>
      <c r="FF292" s="4" t="str">
        <f>VLOOKUP(Table_Neonatal5[[#This Row],[AdmissionTempLow]],Table_YesNo8[],2,FALSE)</f>
        <v>Non</v>
      </c>
      <c r="FG292" s="4" t="str">
        <f>VLOOKUP(Table_Neonatal5[[#This Row],[BirthWeightLow]],Table_YesNo8[],2,FALSE)</f>
        <v>Non</v>
      </c>
      <c r="FH292" s="4" t="str">
        <f>VLOOKUP(Table_Neonatal5[[#This Row],[GestationalAgeLow]],Table_YesNo8[],2,FALSE)</f>
        <v>Non</v>
      </c>
      <c r="FI292" s="4" t="str">
        <f>VLOOKUP(Table_Neonatal5[[#This Row],[MethRx]],Table_YesNo8[],2,FALSE)</f>
        <v>Non</v>
      </c>
      <c r="FJ292" s="4" t="str">
        <f>VLOOKUP(Table_Neonatal5[[#This Row],[OxygenTherapy]],Table_YesNo8[],2,FALSE)</f>
        <v>Non</v>
      </c>
      <c r="FK292" s="4" t="e">
        <f>VLOOKUP(Table_Neonatal5[[#This Row],[OxygenMethod]],Table_OxygenMethod6[],2,FALSE)</f>
        <v>#N/A</v>
      </c>
      <c r="FL292" s="4" t="str">
        <f>VLOOKUP(Table_Neonatal5[[#This Row],[BloodSugarLow]],Table_YesNo8[],2,FALSE)</f>
        <v>Non</v>
      </c>
      <c r="FM292" s="4" t="str">
        <f>VLOOKUP(Table_Neonatal5[[#This Row],[AdmittedFirst48]],Table_YesNo8[],2,FALSE)</f>
        <v>Non</v>
      </c>
      <c r="FN292" s="4" t="str">
        <f>VLOOKUP(Table_Neonatal5[[#This Row],[Remained2weeks]],Table_YesNo8[],2,FALSE)</f>
        <v>Non</v>
      </c>
      <c r="FO292" s="4" t="str">
        <f>VLOOKUP(Table_Neonatal5[[#This Row],[Antibiotics]],Table_YesNo8[],2,FALSE)</f>
        <v>Oui</v>
      </c>
      <c r="FP292" s="4" t="str">
        <f>VLOOKUP(Table_Neonatal5[[#This Row],[BilirubinMeas]],Table_YesNo8[],2,FALSE)</f>
        <v>Oui</v>
      </c>
      <c r="FQ292" s="4" t="str">
        <f>VLOOKUP(Table_Neonatal5[[#This Row],[Phototherapy]],Table_YesNo8[],2,FALSE)</f>
        <v>Oui</v>
      </c>
      <c r="FR292" s="3">
        <f>DATE(2000+Table_Neonatal5[[#This Row],[AdmitYear]],Table_Neonatal5[[#This Row],[AdmitMonth]],Table_Neonatal5[[#This Row],[AdmitDay]])</f>
        <v>42750</v>
      </c>
    </row>
    <row r="293" spans="1:174" x14ac:dyDescent="0.25">
      <c r="A293" t="s">
        <v>559</v>
      </c>
      <c r="B293" s="1">
        <v>0.36527777777777776</v>
      </c>
      <c r="C293" t="s">
        <v>185</v>
      </c>
      <c r="D293">
        <v>10</v>
      </c>
      <c r="E293">
        <v>2</v>
      </c>
      <c r="F293">
        <v>17</v>
      </c>
      <c r="G293">
        <v>0</v>
      </c>
      <c r="H293">
        <v>3</v>
      </c>
      <c r="I293">
        <v>3</v>
      </c>
      <c r="J293">
        <v>17</v>
      </c>
      <c r="K293">
        <v>0</v>
      </c>
      <c r="L293">
        <v>1</v>
      </c>
      <c r="M293">
        <v>0</v>
      </c>
      <c r="N293">
        <v>3200</v>
      </c>
      <c r="O293">
        <v>0</v>
      </c>
      <c r="P293">
        <v>0</v>
      </c>
      <c r="R293">
        <v>0</v>
      </c>
      <c r="T293" s="2">
        <v>0.45833333333333331</v>
      </c>
      <c r="U293">
        <v>0</v>
      </c>
      <c r="V293">
        <v>20</v>
      </c>
      <c r="W293">
        <v>0</v>
      </c>
      <c r="X293">
        <v>4</v>
      </c>
      <c r="Y293">
        <v>0</v>
      </c>
      <c r="AB293">
        <v>1</v>
      </c>
      <c r="AD293">
        <v>10</v>
      </c>
      <c r="AE293">
        <v>3</v>
      </c>
      <c r="AF293">
        <v>17</v>
      </c>
      <c r="AG293">
        <v>0</v>
      </c>
      <c r="AH293">
        <v>27</v>
      </c>
      <c r="AI293">
        <v>0</v>
      </c>
      <c r="AJ293">
        <v>1</v>
      </c>
      <c r="AK293">
        <v>3250</v>
      </c>
      <c r="AL293">
        <v>0</v>
      </c>
      <c r="AM293">
        <v>16</v>
      </c>
      <c r="AN293" s="2">
        <v>0.45833333333333331</v>
      </c>
      <c r="AO293">
        <v>0</v>
      </c>
      <c r="AP293">
        <v>3</v>
      </c>
      <c r="AQ293">
        <v>3</v>
      </c>
      <c r="AR293">
        <v>17</v>
      </c>
      <c r="AS293">
        <v>0</v>
      </c>
      <c r="AT293">
        <v>0</v>
      </c>
      <c r="AU293" s="1"/>
      <c r="AV293">
        <v>0</v>
      </c>
      <c r="AX293">
        <v>0</v>
      </c>
      <c r="AZ293">
        <v>0</v>
      </c>
      <c r="BA293">
        <v>1</v>
      </c>
      <c r="BB293">
        <v>1</v>
      </c>
      <c r="BC293">
        <v>3</v>
      </c>
      <c r="BD293">
        <v>3</v>
      </c>
      <c r="BE293">
        <v>17</v>
      </c>
      <c r="BF293">
        <v>0</v>
      </c>
      <c r="BG293" s="2">
        <v>0.75</v>
      </c>
      <c r="BH293">
        <v>0</v>
      </c>
      <c r="BI293">
        <v>8</v>
      </c>
      <c r="BJ293">
        <v>3</v>
      </c>
      <c r="BK293">
        <v>17</v>
      </c>
      <c r="BL293">
        <v>0</v>
      </c>
      <c r="BM293" s="1">
        <v>0.5</v>
      </c>
      <c r="BN293">
        <v>0</v>
      </c>
      <c r="BO293">
        <v>0</v>
      </c>
      <c r="BP293" s="3"/>
      <c r="BQ293">
        <v>0</v>
      </c>
      <c r="BR293" s="3"/>
      <c r="BS293">
        <v>0</v>
      </c>
      <c r="BT293">
        <v>0</v>
      </c>
      <c r="BU293">
        <v>0</v>
      </c>
      <c r="DZ293">
        <v>1</v>
      </c>
      <c r="EA293">
        <v>3</v>
      </c>
      <c r="EB293">
        <v>3</v>
      </c>
      <c r="EC293">
        <v>17</v>
      </c>
      <c r="ED293">
        <v>0</v>
      </c>
      <c r="EE293">
        <v>160</v>
      </c>
      <c r="EF293">
        <v>2</v>
      </c>
      <c r="EG293">
        <v>16</v>
      </c>
      <c r="EH293">
        <v>1</v>
      </c>
      <c r="EM293">
        <v>0</v>
      </c>
      <c r="ES293">
        <v>0</v>
      </c>
      <c r="ET293">
        <v>0</v>
      </c>
      <c r="EV293" t="s">
        <v>186</v>
      </c>
      <c r="EW293">
        <v>4</v>
      </c>
      <c r="EX293">
        <v>4</v>
      </c>
      <c r="EY293">
        <v>17</v>
      </c>
      <c r="EZ293" s="1">
        <v>0.37083333333333335</v>
      </c>
      <c r="FA293" t="str">
        <f>VLOOKUP(Table_Neonatal5[[#This Row],[Gender]],Table_Gender2[],2,FALSE)</f>
        <v>feminin</v>
      </c>
      <c r="FB293" t="e">
        <f>VLOOKUP(Table_Neonatal5[[#This Row],[PretermBy]],Table_PretermBy7[],2,FALSE)</f>
        <v>#N/A</v>
      </c>
      <c r="FC293" t="str">
        <f>VLOOKUP(Table_Neonatal5[[#This Row],[Diagnosis1]],Table_diagnosis[],2,FALSE)</f>
        <v>Detresse respiratoire</v>
      </c>
      <c r="FD293" t="e">
        <f>VLOOKUP(Table_Neonatal5[[#This Row],[Diagnosis2]],Table_diagnosis[],2,FALSE)</f>
        <v>#N/A</v>
      </c>
      <c r="FE293" s="4" t="str">
        <f>VLOOKUP(Table_Neonatal5[[#This Row],[DischargeLoc]],Table_DischargeLoc1[],2,FALSE)</f>
        <v>Sortie/maternite</v>
      </c>
      <c r="FF293" s="4" t="str">
        <f>VLOOKUP(Table_Neonatal5[[#This Row],[AdmissionTempLow]],Table_YesNo8[],2,FALSE)</f>
        <v>Non</v>
      </c>
      <c r="FG293" s="4" t="str">
        <f>VLOOKUP(Table_Neonatal5[[#This Row],[BirthWeightLow]],Table_YesNo8[],2,FALSE)</f>
        <v>Non</v>
      </c>
      <c r="FH293" s="4" t="str">
        <f>VLOOKUP(Table_Neonatal5[[#This Row],[GestationalAgeLow]],Table_YesNo8[],2,FALSE)</f>
        <v>Non</v>
      </c>
      <c r="FI293" s="4" t="str">
        <f>VLOOKUP(Table_Neonatal5[[#This Row],[MethRx]],Table_YesNo8[],2,FALSE)</f>
        <v>Non</v>
      </c>
      <c r="FJ293" s="4" t="str">
        <f>VLOOKUP(Table_Neonatal5[[#This Row],[OxygenTherapy]],Table_YesNo8[],2,FALSE)</f>
        <v>Oui</v>
      </c>
      <c r="FK293" s="4" t="str">
        <f>VLOOKUP(Table_Neonatal5[[#This Row],[OxygenMethod]],Table_OxygenMethod6[],2,FALSE)</f>
        <v>canule nasale/mask</v>
      </c>
      <c r="FL293" s="4" t="str">
        <f>VLOOKUP(Table_Neonatal5[[#This Row],[BloodSugarLow]],Table_YesNo8[],2,FALSE)</f>
        <v>Non</v>
      </c>
      <c r="FM293" s="4" t="str">
        <f>VLOOKUP(Table_Neonatal5[[#This Row],[AdmittedFirst48]],Table_YesNo8[],2,FALSE)</f>
        <v>Non</v>
      </c>
      <c r="FN293" s="4" t="str">
        <f>VLOOKUP(Table_Neonatal5[[#This Row],[Remained2weeks]],Table_YesNo8[],2,FALSE)</f>
        <v>Non</v>
      </c>
      <c r="FO293" s="4" t="str">
        <f>VLOOKUP(Table_Neonatal5[[#This Row],[Antibiotics]],Table_YesNo8[],2,FALSE)</f>
        <v>Oui</v>
      </c>
      <c r="FP293" s="4" t="str">
        <f>VLOOKUP(Table_Neonatal5[[#This Row],[BilirubinMeas]],Table_YesNo8[],2,FALSE)</f>
        <v>Non</v>
      </c>
      <c r="FQ293" s="4" t="str">
        <f>VLOOKUP(Table_Neonatal5[[#This Row],[Phototherapy]],Table_YesNo8[],2,FALSE)</f>
        <v>Non</v>
      </c>
      <c r="FR293" s="3">
        <f>DATE(2000+Table_Neonatal5[[#This Row],[AdmitYear]],Table_Neonatal5[[#This Row],[AdmitMonth]],Table_Neonatal5[[#This Row],[AdmitDay]])</f>
        <v>42797</v>
      </c>
    </row>
    <row r="294" spans="1:174" x14ac:dyDescent="0.25">
      <c r="A294" t="s">
        <v>560</v>
      </c>
      <c r="B294" s="1">
        <v>0.39374999999999999</v>
      </c>
      <c r="C294" t="s">
        <v>185</v>
      </c>
      <c r="D294">
        <v>23</v>
      </c>
      <c r="E294">
        <v>11</v>
      </c>
      <c r="F294">
        <v>16</v>
      </c>
      <c r="G294">
        <v>0</v>
      </c>
      <c r="H294">
        <v>23</v>
      </c>
      <c r="I294">
        <v>11</v>
      </c>
      <c r="J294">
        <v>16</v>
      </c>
      <c r="K294">
        <v>0</v>
      </c>
      <c r="L294">
        <v>1</v>
      </c>
      <c r="M294">
        <v>0</v>
      </c>
      <c r="N294">
        <v>3000</v>
      </c>
      <c r="O294">
        <v>0</v>
      </c>
      <c r="P294">
        <v>0</v>
      </c>
      <c r="R294">
        <v>0</v>
      </c>
      <c r="T294" s="2">
        <v>0.52777777777777779</v>
      </c>
      <c r="U294">
        <v>0</v>
      </c>
      <c r="V294">
        <v>0</v>
      </c>
      <c r="W294">
        <v>0</v>
      </c>
      <c r="X294">
        <v>3</v>
      </c>
      <c r="Y294">
        <v>0</v>
      </c>
      <c r="AB294">
        <v>1</v>
      </c>
      <c r="AD294">
        <v>27</v>
      </c>
      <c r="AE294">
        <v>11</v>
      </c>
      <c r="AF294">
        <v>16</v>
      </c>
      <c r="AG294">
        <v>0</v>
      </c>
      <c r="AH294">
        <v>4</v>
      </c>
      <c r="AI294">
        <v>0</v>
      </c>
      <c r="AJ294">
        <v>1</v>
      </c>
      <c r="AK294">
        <v>2850</v>
      </c>
      <c r="AL294">
        <v>0</v>
      </c>
      <c r="AM294">
        <v>17</v>
      </c>
      <c r="AN294" s="2">
        <v>0.52777777777777779</v>
      </c>
      <c r="AO294">
        <v>0</v>
      </c>
      <c r="AP294">
        <v>23</v>
      </c>
      <c r="AQ294">
        <v>11</v>
      </c>
      <c r="AR294">
        <v>16</v>
      </c>
      <c r="AS294">
        <v>0</v>
      </c>
      <c r="AT294">
        <v>0</v>
      </c>
      <c r="AU294" s="1"/>
      <c r="AV294">
        <v>0</v>
      </c>
      <c r="AX294">
        <v>0</v>
      </c>
      <c r="AZ294">
        <v>0</v>
      </c>
      <c r="BA294">
        <v>0</v>
      </c>
      <c r="BF294">
        <v>0</v>
      </c>
      <c r="BG294" s="2"/>
      <c r="BH294">
        <v>0</v>
      </c>
      <c r="BL294">
        <v>0</v>
      </c>
      <c r="BM294" s="1"/>
      <c r="BN294">
        <v>0</v>
      </c>
      <c r="BP294" s="3"/>
      <c r="BQ294">
        <v>0</v>
      </c>
      <c r="BR294" s="3"/>
      <c r="BS294">
        <v>0</v>
      </c>
      <c r="BT294">
        <v>1</v>
      </c>
      <c r="BU294">
        <v>0</v>
      </c>
      <c r="DZ294">
        <v>1</v>
      </c>
      <c r="EA294">
        <v>23</v>
      </c>
      <c r="EB294">
        <v>11</v>
      </c>
      <c r="EC294">
        <v>16</v>
      </c>
      <c r="ED294">
        <v>0</v>
      </c>
      <c r="EE294">
        <v>150</v>
      </c>
      <c r="EF294">
        <v>2</v>
      </c>
      <c r="EG294">
        <v>15</v>
      </c>
      <c r="EH294">
        <v>1</v>
      </c>
      <c r="EM294">
        <v>0</v>
      </c>
      <c r="ES294">
        <v>0</v>
      </c>
      <c r="ET294">
        <v>0</v>
      </c>
      <c r="EV294" t="s">
        <v>189</v>
      </c>
      <c r="EW294">
        <v>12</v>
      </c>
      <c r="EX294">
        <v>12</v>
      </c>
      <c r="EY294">
        <v>16</v>
      </c>
      <c r="EZ294" s="1">
        <v>0.39791666666666664</v>
      </c>
      <c r="FA294" t="str">
        <f>VLOOKUP(Table_Neonatal5[[#This Row],[Gender]],Table_Gender2[],2,FALSE)</f>
        <v>feminin</v>
      </c>
      <c r="FB294" t="e">
        <f>VLOOKUP(Table_Neonatal5[[#This Row],[PretermBy]],Table_PretermBy7[],2,FALSE)</f>
        <v>#N/A</v>
      </c>
      <c r="FC294" t="str">
        <f>VLOOKUP(Table_Neonatal5[[#This Row],[Diagnosis1]],Table_diagnosis[],2,FALSE)</f>
        <v>Infection neonatale / septicimie neonatale</v>
      </c>
      <c r="FD294" t="e">
        <f>VLOOKUP(Table_Neonatal5[[#This Row],[Diagnosis2]],Table_diagnosis[],2,FALSE)</f>
        <v>#N/A</v>
      </c>
      <c r="FE294" s="4" t="str">
        <f>VLOOKUP(Table_Neonatal5[[#This Row],[DischargeLoc]],Table_DischargeLoc1[],2,FALSE)</f>
        <v>Sortie/maternite</v>
      </c>
      <c r="FF294" s="4" t="str">
        <f>VLOOKUP(Table_Neonatal5[[#This Row],[AdmissionTempLow]],Table_YesNo8[],2,FALSE)</f>
        <v>Non</v>
      </c>
      <c r="FG294" s="4" t="str">
        <f>VLOOKUP(Table_Neonatal5[[#This Row],[BirthWeightLow]],Table_YesNo8[],2,FALSE)</f>
        <v>Non</v>
      </c>
      <c r="FH294" s="4" t="str">
        <f>VLOOKUP(Table_Neonatal5[[#This Row],[GestationalAgeLow]],Table_YesNo8[],2,FALSE)</f>
        <v>Non</v>
      </c>
      <c r="FI294" s="4" t="str">
        <f>VLOOKUP(Table_Neonatal5[[#This Row],[MethRx]],Table_YesNo8[],2,FALSE)</f>
        <v>Non</v>
      </c>
      <c r="FJ294" s="4" t="str">
        <f>VLOOKUP(Table_Neonatal5[[#This Row],[OxygenTherapy]],Table_YesNo8[],2,FALSE)</f>
        <v>Non</v>
      </c>
      <c r="FK294" s="4" t="e">
        <f>VLOOKUP(Table_Neonatal5[[#This Row],[OxygenMethod]],Table_OxygenMethod6[],2,FALSE)</f>
        <v>#N/A</v>
      </c>
      <c r="FL294" s="4" t="str">
        <f>VLOOKUP(Table_Neonatal5[[#This Row],[BloodSugarLow]],Table_YesNo8[],2,FALSE)</f>
        <v>Non</v>
      </c>
      <c r="FM294" s="4" t="str">
        <f>VLOOKUP(Table_Neonatal5[[#This Row],[AdmittedFirst48]],Table_YesNo8[],2,FALSE)</f>
        <v>Oui</v>
      </c>
      <c r="FN294" s="4" t="str">
        <f>VLOOKUP(Table_Neonatal5[[#This Row],[Remained2weeks]],Table_YesNo8[],2,FALSE)</f>
        <v>Non</v>
      </c>
      <c r="FO294" s="4" t="str">
        <f>VLOOKUP(Table_Neonatal5[[#This Row],[Antibiotics]],Table_YesNo8[],2,FALSE)</f>
        <v>Oui</v>
      </c>
      <c r="FP294" s="4" t="str">
        <f>VLOOKUP(Table_Neonatal5[[#This Row],[BilirubinMeas]],Table_YesNo8[],2,FALSE)</f>
        <v>Non</v>
      </c>
      <c r="FQ294" s="4" t="str">
        <f>VLOOKUP(Table_Neonatal5[[#This Row],[Phototherapy]],Table_YesNo8[],2,FALSE)</f>
        <v>Non</v>
      </c>
      <c r="FR294" s="3">
        <f>DATE(2000+Table_Neonatal5[[#This Row],[AdmitYear]],Table_Neonatal5[[#This Row],[AdmitMonth]],Table_Neonatal5[[#This Row],[AdmitDay]])</f>
        <v>42697</v>
      </c>
    </row>
    <row r="295" spans="1:174" x14ac:dyDescent="0.25">
      <c r="A295" t="s">
        <v>561</v>
      </c>
      <c r="B295" s="1">
        <v>0.3888888888888889</v>
      </c>
      <c r="C295" t="s">
        <v>185</v>
      </c>
      <c r="D295">
        <v>18</v>
      </c>
      <c r="E295">
        <v>11</v>
      </c>
      <c r="F295">
        <v>16</v>
      </c>
      <c r="G295">
        <v>0</v>
      </c>
      <c r="H295">
        <v>18</v>
      </c>
      <c r="I295">
        <v>11</v>
      </c>
      <c r="J295">
        <v>16</v>
      </c>
      <c r="K295">
        <v>0</v>
      </c>
      <c r="L295">
        <v>1</v>
      </c>
      <c r="M295">
        <v>0</v>
      </c>
      <c r="N295">
        <v>2400</v>
      </c>
      <c r="O295">
        <v>0</v>
      </c>
      <c r="P295">
        <v>0</v>
      </c>
      <c r="R295">
        <v>0</v>
      </c>
      <c r="T295" s="2">
        <v>0.43263888888888891</v>
      </c>
      <c r="U295">
        <v>0</v>
      </c>
      <c r="V295">
        <v>0</v>
      </c>
      <c r="W295">
        <v>0</v>
      </c>
      <c r="X295">
        <v>3</v>
      </c>
      <c r="Y295">
        <v>0</v>
      </c>
      <c r="AB295">
        <v>1</v>
      </c>
      <c r="AD295">
        <v>23</v>
      </c>
      <c r="AE295">
        <v>11</v>
      </c>
      <c r="AF295">
        <v>16</v>
      </c>
      <c r="AG295">
        <v>0</v>
      </c>
      <c r="AH295">
        <v>3</v>
      </c>
      <c r="AI295">
        <v>0</v>
      </c>
      <c r="AJ295">
        <v>1</v>
      </c>
      <c r="AK295">
        <v>2300</v>
      </c>
      <c r="AL295">
        <v>0</v>
      </c>
      <c r="AM295">
        <v>19</v>
      </c>
      <c r="AN295" s="2">
        <v>0.43263888888888891</v>
      </c>
      <c r="AO295">
        <v>0</v>
      </c>
      <c r="AP295">
        <v>18</v>
      </c>
      <c r="AQ295">
        <v>11</v>
      </c>
      <c r="AR295">
        <v>16</v>
      </c>
      <c r="AS295">
        <v>0</v>
      </c>
      <c r="AT295">
        <v>0</v>
      </c>
      <c r="AU295" s="1"/>
      <c r="AV295">
        <v>0</v>
      </c>
      <c r="AX295">
        <v>0</v>
      </c>
      <c r="AZ295">
        <v>0</v>
      </c>
      <c r="BA295">
        <v>0</v>
      </c>
      <c r="BF295">
        <v>0</v>
      </c>
      <c r="BG295" s="2"/>
      <c r="BH295">
        <v>0</v>
      </c>
      <c r="BL295">
        <v>0</v>
      </c>
      <c r="BM295" s="1"/>
      <c r="BN295">
        <v>0</v>
      </c>
      <c r="BP295" s="3"/>
      <c r="BQ295">
        <v>0</v>
      </c>
      <c r="BR295" s="3"/>
      <c r="BS295">
        <v>0</v>
      </c>
      <c r="BT295">
        <v>1</v>
      </c>
      <c r="BU295">
        <v>0</v>
      </c>
      <c r="DZ295">
        <v>1</v>
      </c>
      <c r="EA295">
        <v>18</v>
      </c>
      <c r="EB295">
        <v>11</v>
      </c>
      <c r="EC295">
        <v>16</v>
      </c>
      <c r="ED295">
        <v>0</v>
      </c>
      <c r="EE295">
        <v>110</v>
      </c>
      <c r="EF295">
        <v>2</v>
      </c>
      <c r="EG295">
        <v>6.6</v>
      </c>
      <c r="EH295">
        <v>1</v>
      </c>
      <c r="EM295">
        <v>0</v>
      </c>
      <c r="ES295">
        <v>0</v>
      </c>
      <c r="ET295">
        <v>0</v>
      </c>
      <c r="EV295" t="s">
        <v>189</v>
      </c>
      <c r="EW295">
        <v>12</v>
      </c>
      <c r="EX295">
        <v>12</v>
      </c>
      <c r="EY295">
        <v>16</v>
      </c>
      <c r="EZ295" s="1">
        <v>0.39305555555555555</v>
      </c>
      <c r="FA295" t="str">
        <f>VLOOKUP(Table_Neonatal5[[#This Row],[Gender]],Table_Gender2[],2,FALSE)</f>
        <v>feminin</v>
      </c>
      <c r="FB295" t="e">
        <f>VLOOKUP(Table_Neonatal5[[#This Row],[PretermBy]],Table_PretermBy7[],2,FALSE)</f>
        <v>#N/A</v>
      </c>
      <c r="FC295" t="str">
        <f>VLOOKUP(Table_Neonatal5[[#This Row],[Diagnosis1]],Table_diagnosis[],2,FALSE)</f>
        <v>Infection neonatale / septicimie neonatale</v>
      </c>
      <c r="FD295" t="e">
        <f>VLOOKUP(Table_Neonatal5[[#This Row],[Diagnosis2]],Table_diagnosis[],2,FALSE)</f>
        <v>#N/A</v>
      </c>
      <c r="FE295" s="4" t="str">
        <f>VLOOKUP(Table_Neonatal5[[#This Row],[DischargeLoc]],Table_DischargeLoc1[],2,FALSE)</f>
        <v>Sortie/maternite</v>
      </c>
      <c r="FF295" s="4" t="str">
        <f>VLOOKUP(Table_Neonatal5[[#This Row],[AdmissionTempLow]],Table_YesNo8[],2,FALSE)</f>
        <v>Non</v>
      </c>
      <c r="FG295" s="4" t="str">
        <f>VLOOKUP(Table_Neonatal5[[#This Row],[BirthWeightLow]],Table_YesNo8[],2,FALSE)</f>
        <v>Non</v>
      </c>
      <c r="FH295" s="4" t="str">
        <f>VLOOKUP(Table_Neonatal5[[#This Row],[GestationalAgeLow]],Table_YesNo8[],2,FALSE)</f>
        <v>Non</v>
      </c>
      <c r="FI295" s="4" t="str">
        <f>VLOOKUP(Table_Neonatal5[[#This Row],[MethRx]],Table_YesNo8[],2,FALSE)</f>
        <v>Non</v>
      </c>
      <c r="FJ295" s="4" t="str">
        <f>VLOOKUP(Table_Neonatal5[[#This Row],[OxygenTherapy]],Table_YesNo8[],2,FALSE)</f>
        <v>Non</v>
      </c>
      <c r="FK295" s="4" t="e">
        <f>VLOOKUP(Table_Neonatal5[[#This Row],[OxygenMethod]],Table_OxygenMethod6[],2,FALSE)</f>
        <v>#N/A</v>
      </c>
      <c r="FL295" s="4" t="str">
        <f>VLOOKUP(Table_Neonatal5[[#This Row],[BloodSugarLow]],Table_YesNo8[],2,FALSE)</f>
        <v>Non</v>
      </c>
      <c r="FM295" s="4" t="str">
        <f>VLOOKUP(Table_Neonatal5[[#This Row],[AdmittedFirst48]],Table_YesNo8[],2,FALSE)</f>
        <v>Oui</v>
      </c>
      <c r="FN295" s="4" t="str">
        <f>VLOOKUP(Table_Neonatal5[[#This Row],[Remained2weeks]],Table_YesNo8[],2,FALSE)</f>
        <v>Non</v>
      </c>
      <c r="FO295" s="4" t="str">
        <f>VLOOKUP(Table_Neonatal5[[#This Row],[Antibiotics]],Table_YesNo8[],2,FALSE)</f>
        <v>Oui</v>
      </c>
      <c r="FP295" s="4" t="str">
        <f>VLOOKUP(Table_Neonatal5[[#This Row],[BilirubinMeas]],Table_YesNo8[],2,FALSE)</f>
        <v>Non</v>
      </c>
      <c r="FQ295" s="4" t="str">
        <f>VLOOKUP(Table_Neonatal5[[#This Row],[Phototherapy]],Table_YesNo8[],2,FALSE)</f>
        <v>Non</v>
      </c>
      <c r="FR295" s="3">
        <f>DATE(2000+Table_Neonatal5[[#This Row],[AdmitYear]],Table_Neonatal5[[#This Row],[AdmitMonth]],Table_Neonatal5[[#This Row],[AdmitDay]])</f>
        <v>42692</v>
      </c>
    </row>
    <row r="296" spans="1:174" x14ac:dyDescent="0.25">
      <c r="A296" t="s">
        <v>562</v>
      </c>
      <c r="B296" s="1">
        <v>0.66180555555555554</v>
      </c>
      <c r="C296" t="s">
        <v>185</v>
      </c>
      <c r="D296">
        <v>16</v>
      </c>
      <c r="E296">
        <v>10</v>
      </c>
      <c r="F296">
        <v>16</v>
      </c>
      <c r="G296">
        <v>0</v>
      </c>
      <c r="H296">
        <v>16</v>
      </c>
      <c r="I296">
        <v>10</v>
      </c>
      <c r="J296">
        <v>16</v>
      </c>
      <c r="K296">
        <v>0</v>
      </c>
      <c r="L296">
        <v>1</v>
      </c>
      <c r="M296">
        <v>0</v>
      </c>
      <c r="N296">
        <v>3000</v>
      </c>
      <c r="O296">
        <v>0</v>
      </c>
      <c r="P296">
        <v>0</v>
      </c>
      <c r="R296">
        <v>0</v>
      </c>
      <c r="T296" s="2">
        <v>0.41458333333333336</v>
      </c>
      <c r="U296">
        <v>0</v>
      </c>
      <c r="V296">
        <v>0</v>
      </c>
      <c r="W296">
        <v>0</v>
      </c>
      <c r="X296">
        <v>3</v>
      </c>
      <c r="Y296">
        <v>0</v>
      </c>
      <c r="AA296">
        <v>4</v>
      </c>
      <c r="AB296">
        <v>0</v>
      </c>
      <c r="AD296">
        <v>19</v>
      </c>
      <c r="AE296">
        <v>10</v>
      </c>
      <c r="AF296">
        <v>16</v>
      </c>
      <c r="AG296">
        <v>0</v>
      </c>
      <c r="AH296">
        <v>3</v>
      </c>
      <c r="AI296">
        <v>0</v>
      </c>
      <c r="AJ296">
        <v>1</v>
      </c>
      <c r="AK296">
        <v>2800</v>
      </c>
      <c r="AL296">
        <v>0</v>
      </c>
      <c r="AM296">
        <v>17</v>
      </c>
      <c r="AN296" s="2">
        <v>0.41458333333333336</v>
      </c>
      <c r="AO296">
        <v>0</v>
      </c>
      <c r="AP296">
        <v>16</v>
      </c>
      <c r="AQ296">
        <v>10</v>
      </c>
      <c r="AR296">
        <v>16</v>
      </c>
      <c r="AS296">
        <v>0</v>
      </c>
      <c r="AT296">
        <v>0</v>
      </c>
      <c r="AU296" s="1"/>
      <c r="AV296">
        <v>0</v>
      </c>
      <c r="AX296">
        <v>0</v>
      </c>
      <c r="AZ296">
        <v>0</v>
      </c>
      <c r="BA296">
        <v>1</v>
      </c>
      <c r="BB296">
        <v>1</v>
      </c>
      <c r="BC296">
        <v>16</v>
      </c>
      <c r="BD296">
        <v>10</v>
      </c>
      <c r="BE296">
        <v>16</v>
      </c>
      <c r="BF296">
        <v>0</v>
      </c>
      <c r="BG296" s="2">
        <v>0.5</v>
      </c>
      <c r="BH296">
        <v>0</v>
      </c>
      <c r="BI296">
        <v>17</v>
      </c>
      <c r="BJ296">
        <v>10</v>
      </c>
      <c r="BK296">
        <v>16</v>
      </c>
      <c r="BL296">
        <v>0</v>
      </c>
      <c r="BM296" s="1">
        <v>0.25</v>
      </c>
      <c r="BN296">
        <v>0</v>
      </c>
      <c r="BP296" s="3"/>
      <c r="BQ296">
        <v>0</v>
      </c>
      <c r="BR296" s="3"/>
      <c r="BS296">
        <v>0</v>
      </c>
      <c r="BT296">
        <v>1</v>
      </c>
      <c r="BU296">
        <v>0</v>
      </c>
      <c r="DZ296">
        <v>1</v>
      </c>
      <c r="EA296">
        <v>16</v>
      </c>
      <c r="EB296">
        <v>10</v>
      </c>
      <c r="EC296">
        <v>16</v>
      </c>
      <c r="ED296">
        <v>0</v>
      </c>
      <c r="EE296">
        <v>150</v>
      </c>
      <c r="EF296">
        <v>2</v>
      </c>
      <c r="EG296">
        <v>15</v>
      </c>
      <c r="EH296">
        <v>1</v>
      </c>
      <c r="EM296">
        <v>0</v>
      </c>
      <c r="ES296">
        <v>0</v>
      </c>
      <c r="ET296">
        <v>0</v>
      </c>
      <c r="EV296" t="s">
        <v>189</v>
      </c>
      <c r="EW296">
        <v>11</v>
      </c>
      <c r="EX296">
        <v>11</v>
      </c>
      <c r="EY296">
        <v>16</v>
      </c>
      <c r="EZ296" s="1">
        <v>0.66805555555555551</v>
      </c>
      <c r="FA296" t="str">
        <f>VLOOKUP(Table_Neonatal5[[#This Row],[Gender]],Table_Gender2[],2,FALSE)</f>
        <v>feminin</v>
      </c>
      <c r="FB296" t="e">
        <f>VLOOKUP(Table_Neonatal5[[#This Row],[PretermBy]],Table_PretermBy7[],2,FALSE)</f>
        <v>#N/A</v>
      </c>
      <c r="FC296" t="str">
        <f>VLOOKUP(Table_Neonatal5[[#This Row],[Diagnosis1]],Table_diagnosis[],2,FALSE)</f>
        <v>Infection neonatale / septicimie neonatale</v>
      </c>
      <c r="FD296" t="str">
        <f>VLOOKUP(Table_Neonatal5[[#This Row],[Diagnosis2]],Table_diagnosis[],2,FALSE)</f>
        <v>Detresse respiratoire</v>
      </c>
      <c r="FE296" s="4" t="str">
        <f>VLOOKUP(Table_Neonatal5[[#This Row],[DischargeLoc]],Table_DischargeLoc1[],2,FALSE)</f>
        <v>Sortie/maternite</v>
      </c>
      <c r="FF296" s="4" t="str">
        <f>VLOOKUP(Table_Neonatal5[[#This Row],[AdmissionTempLow]],Table_YesNo8[],2,FALSE)</f>
        <v>Non</v>
      </c>
      <c r="FG296" s="4" t="str">
        <f>VLOOKUP(Table_Neonatal5[[#This Row],[BirthWeightLow]],Table_YesNo8[],2,FALSE)</f>
        <v>Non</v>
      </c>
      <c r="FH296" s="4" t="str">
        <f>VLOOKUP(Table_Neonatal5[[#This Row],[GestationalAgeLow]],Table_YesNo8[],2,FALSE)</f>
        <v>Non</v>
      </c>
      <c r="FI296" s="4" t="str">
        <f>VLOOKUP(Table_Neonatal5[[#This Row],[MethRx]],Table_YesNo8[],2,FALSE)</f>
        <v>Non</v>
      </c>
      <c r="FJ296" s="4" t="str">
        <f>VLOOKUP(Table_Neonatal5[[#This Row],[OxygenTherapy]],Table_YesNo8[],2,FALSE)</f>
        <v>Oui</v>
      </c>
      <c r="FK296" s="4" t="str">
        <f>VLOOKUP(Table_Neonatal5[[#This Row],[OxygenMethod]],Table_OxygenMethod6[],2,FALSE)</f>
        <v>canule nasale/mask</v>
      </c>
      <c r="FL296" s="4" t="str">
        <f>VLOOKUP(Table_Neonatal5[[#This Row],[BloodSugarLow]],Table_YesNo8[],2,FALSE)</f>
        <v>Non</v>
      </c>
      <c r="FM296" s="4" t="str">
        <f>VLOOKUP(Table_Neonatal5[[#This Row],[AdmittedFirst48]],Table_YesNo8[],2,FALSE)</f>
        <v>Oui</v>
      </c>
      <c r="FN296" s="4" t="str">
        <f>VLOOKUP(Table_Neonatal5[[#This Row],[Remained2weeks]],Table_YesNo8[],2,FALSE)</f>
        <v>Non</v>
      </c>
      <c r="FO296" s="4" t="str">
        <f>VLOOKUP(Table_Neonatal5[[#This Row],[Antibiotics]],Table_YesNo8[],2,FALSE)</f>
        <v>Oui</v>
      </c>
      <c r="FP296" s="4" t="str">
        <f>VLOOKUP(Table_Neonatal5[[#This Row],[BilirubinMeas]],Table_YesNo8[],2,FALSE)</f>
        <v>Non</v>
      </c>
      <c r="FQ296" s="4" t="str">
        <f>VLOOKUP(Table_Neonatal5[[#This Row],[Phototherapy]],Table_YesNo8[],2,FALSE)</f>
        <v>Non</v>
      </c>
      <c r="FR296" s="3">
        <f>DATE(2000+Table_Neonatal5[[#This Row],[AdmitYear]],Table_Neonatal5[[#This Row],[AdmitMonth]],Table_Neonatal5[[#This Row],[AdmitDay]])</f>
        <v>42659</v>
      </c>
    </row>
    <row r="297" spans="1:174" x14ac:dyDescent="0.25">
      <c r="A297" t="s">
        <v>563</v>
      </c>
      <c r="B297" s="1">
        <v>0.50069444444444444</v>
      </c>
      <c r="C297" t="s">
        <v>185</v>
      </c>
      <c r="D297">
        <v>14</v>
      </c>
      <c r="E297">
        <v>1</v>
      </c>
      <c r="F297">
        <v>17</v>
      </c>
      <c r="G297">
        <v>0</v>
      </c>
      <c r="H297">
        <v>14</v>
      </c>
      <c r="I297">
        <v>1</v>
      </c>
      <c r="J297">
        <v>17</v>
      </c>
      <c r="K297">
        <v>0</v>
      </c>
      <c r="L297">
        <v>1</v>
      </c>
      <c r="M297">
        <v>0</v>
      </c>
      <c r="N297">
        <v>3200</v>
      </c>
      <c r="O297">
        <v>0</v>
      </c>
      <c r="P297">
        <v>0</v>
      </c>
      <c r="R297">
        <v>0</v>
      </c>
      <c r="T297" s="2">
        <v>0.39583333333333331</v>
      </c>
      <c r="U297">
        <v>0</v>
      </c>
      <c r="V297">
        <v>0</v>
      </c>
      <c r="W297">
        <v>0</v>
      </c>
      <c r="X297">
        <v>3</v>
      </c>
      <c r="Y297">
        <v>0</v>
      </c>
      <c r="AB297">
        <v>0</v>
      </c>
      <c r="AD297">
        <v>18</v>
      </c>
      <c r="AE297">
        <v>1</v>
      </c>
      <c r="AF297">
        <v>17</v>
      </c>
      <c r="AG297">
        <v>0</v>
      </c>
      <c r="AH297">
        <v>4</v>
      </c>
      <c r="AI297">
        <v>0</v>
      </c>
      <c r="AJ297">
        <v>1</v>
      </c>
      <c r="AK297">
        <v>2500</v>
      </c>
      <c r="AL297">
        <v>0</v>
      </c>
      <c r="AM297">
        <v>16</v>
      </c>
      <c r="AN297" s="2">
        <v>0.39583333333333331</v>
      </c>
      <c r="AO297">
        <v>0</v>
      </c>
      <c r="AP297">
        <v>14</v>
      </c>
      <c r="AQ297">
        <v>1</v>
      </c>
      <c r="AR297">
        <v>17</v>
      </c>
      <c r="AS297">
        <v>0</v>
      </c>
      <c r="AT297">
        <v>0</v>
      </c>
      <c r="AU297" s="1"/>
      <c r="AV297">
        <v>0</v>
      </c>
      <c r="AX297">
        <v>0</v>
      </c>
      <c r="AZ297">
        <v>0</v>
      </c>
      <c r="BA297">
        <v>0</v>
      </c>
      <c r="BF297">
        <v>0</v>
      </c>
      <c r="BG297" s="2"/>
      <c r="BH297">
        <v>0</v>
      </c>
      <c r="BL297">
        <v>0</v>
      </c>
      <c r="BM297" s="1"/>
      <c r="BN297">
        <v>0</v>
      </c>
      <c r="BO297">
        <v>0</v>
      </c>
      <c r="BP297" s="3"/>
      <c r="BQ297">
        <v>0</v>
      </c>
      <c r="BR297" s="3"/>
      <c r="BS297">
        <v>0</v>
      </c>
      <c r="BT297">
        <v>1</v>
      </c>
      <c r="BU297">
        <v>0</v>
      </c>
      <c r="DZ297">
        <v>1</v>
      </c>
      <c r="EA297">
        <v>14</v>
      </c>
      <c r="EB297">
        <v>1</v>
      </c>
      <c r="EC297">
        <v>17</v>
      </c>
      <c r="ED297">
        <v>0</v>
      </c>
      <c r="EE297">
        <v>157.69999999999999</v>
      </c>
      <c r="EF297">
        <v>2</v>
      </c>
      <c r="EG297">
        <v>15.75</v>
      </c>
      <c r="EH297">
        <v>1</v>
      </c>
      <c r="EM297">
        <v>0</v>
      </c>
      <c r="ES297">
        <v>0</v>
      </c>
      <c r="ET297">
        <v>0</v>
      </c>
      <c r="EV297" t="s">
        <v>189</v>
      </c>
      <c r="EW297">
        <v>2</v>
      </c>
      <c r="EX297">
        <v>2</v>
      </c>
      <c r="EY297">
        <v>17</v>
      </c>
      <c r="EZ297" s="1">
        <v>0.50555555555555554</v>
      </c>
      <c r="FA297" t="str">
        <f>VLOOKUP(Table_Neonatal5[[#This Row],[Gender]],Table_Gender2[],2,FALSE)</f>
        <v>feminin</v>
      </c>
      <c r="FB297" t="e">
        <f>VLOOKUP(Table_Neonatal5[[#This Row],[PretermBy]],Table_PretermBy7[],2,FALSE)</f>
        <v>#N/A</v>
      </c>
      <c r="FC297" t="str">
        <f>VLOOKUP(Table_Neonatal5[[#This Row],[Diagnosis1]],Table_diagnosis[],2,FALSE)</f>
        <v>Infection neonatale / septicimie neonatale</v>
      </c>
      <c r="FD297" t="e">
        <f>VLOOKUP(Table_Neonatal5[[#This Row],[Diagnosis2]],Table_diagnosis[],2,FALSE)</f>
        <v>#N/A</v>
      </c>
      <c r="FE297" s="4" t="str">
        <f>VLOOKUP(Table_Neonatal5[[#This Row],[DischargeLoc]],Table_DischargeLoc1[],2,FALSE)</f>
        <v>Sortie/maternite</v>
      </c>
      <c r="FF297" s="4" t="str">
        <f>VLOOKUP(Table_Neonatal5[[#This Row],[AdmissionTempLow]],Table_YesNo8[],2,FALSE)</f>
        <v>Non</v>
      </c>
      <c r="FG297" s="4" t="str">
        <f>VLOOKUP(Table_Neonatal5[[#This Row],[BirthWeightLow]],Table_YesNo8[],2,FALSE)</f>
        <v>Non</v>
      </c>
      <c r="FH297" s="4" t="str">
        <f>VLOOKUP(Table_Neonatal5[[#This Row],[GestationalAgeLow]],Table_YesNo8[],2,FALSE)</f>
        <v>Non</v>
      </c>
      <c r="FI297" s="4" t="str">
        <f>VLOOKUP(Table_Neonatal5[[#This Row],[MethRx]],Table_YesNo8[],2,FALSE)</f>
        <v>Non</v>
      </c>
      <c r="FJ297" s="4" t="str">
        <f>VLOOKUP(Table_Neonatal5[[#This Row],[OxygenTherapy]],Table_YesNo8[],2,FALSE)</f>
        <v>Non</v>
      </c>
      <c r="FK297" s="4" t="e">
        <f>VLOOKUP(Table_Neonatal5[[#This Row],[OxygenMethod]],Table_OxygenMethod6[],2,FALSE)</f>
        <v>#N/A</v>
      </c>
      <c r="FL297" s="4" t="str">
        <f>VLOOKUP(Table_Neonatal5[[#This Row],[BloodSugarLow]],Table_YesNo8[],2,FALSE)</f>
        <v>Non</v>
      </c>
      <c r="FM297" s="4" t="str">
        <f>VLOOKUP(Table_Neonatal5[[#This Row],[AdmittedFirst48]],Table_YesNo8[],2,FALSE)</f>
        <v>Oui</v>
      </c>
      <c r="FN297" s="4" t="str">
        <f>VLOOKUP(Table_Neonatal5[[#This Row],[Remained2weeks]],Table_YesNo8[],2,FALSE)</f>
        <v>Non</v>
      </c>
      <c r="FO297" s="4" t="str">
        <f>VLOOKUP(Table_Neonatal5[[#This Row],[Antibiotics]],Table_YesNo8[],2,FALSE)</f>
        <v>Oui</v>
      </c>
      <c r="FP297" s="4" t="str">
        <f>VLOOKUP(Table_Neonatal5[[#This Row],[BilirubinMeas]],Table_YesNo8[],2,FALSE)</f>
        <v>Non</v>
      </c>
      <c r="FQ297" s="4" t="str">
        <f>VLOOKUP(Table_Neonatal5[[#This Row],[Phototherapy]],Table_YesNo8[],2,FALSE)</f>
        <v>Non</v>
      </c>
      <c r="FR297" s="3">
        <f>DATE(2000+Table_Neonatal5[[#This Row],[AdmitYear]],Table_Neonatal5[[#This Row],[AdmitMonth]],Table_Neonatal5[[#This Row],[AdmitDay]])</f>
        <v>42749</v>
      </c>
    </row>
    <row r="298" spans="1:174" x14ac:dyDescent="0.25">
      <c r="A298" t="s">
        <v>564</v>
      </c>
      <c r="B298" s="1">
        <v>0.51527777777777772</v>
      </c>
      <c r="C298" t="s">
        <v>185</v>
      </c>
      <c r="D298">
        <v>8</v>
      </c>
      <c r="E298">
        <v>10</v>
      </c>
      <c r="F298">
        <v>16</v>
      </c>
      <c r="G298">
        <v>0</v>
      </c>
      <c r="H298">
        <v>8</v>
      </c>
      <c r="I298">
        <v>10</v>
      </c>
      <c r="J298">
        <v>16</v>
      </c>
      <c r="K298">
        <v>0</v>
      </c>
      <c r="L298">
        <v>0</v>
      </c>
      <c r="M298">
        <v>0</v>
      </c>
      <c r="N298">
        <v>2500</v>
      </c>
      <c r="O298">
        <v>0</v>
      </c>
      <c r="P298">
        <v>0</v>
      </c>
      <c r="R298">
        <v>0</v>
      </c>
      <c r="T298" s="2">
        <v>0.625</v>
      </c>
      <c r="U298">
        <v>0</v>
      </c>
      <c r="V298">
        <v>0</v>
      </c>
      <c r="W298">
        <v>0</v>
      </c>
      <c r="X298">
        <v>8</v>
      </c>
      <c r="Y298">
        <v>0</v>
      </c>
      <c r="AA298">
        <v>3</v>
      </c>
      <c r="AB298">
        <v>0</v>
      </c>
      <c r="AD298">
        <v>12</v>
      </c>
      <c r="AE298">
        <v>10</v>
      </c>
      <c r="AF298">
        <v>16</v>
      </c>
      <c r="AG298">
        <v>0</v>
      </c>
      <c r="AH298">
        <v>4</v>
      </c>
      <c r="AI298">
        <v>0</v>
      </c>
      <c r="AJ298">
        <v>1</v>
      </c>
      <c r="AK298">
        <v>2600</v>
      </c>
      <c r="AL298">
        <v>0</v>
      </c>
      <c r="AM298">
        <v>17</v>
      </c>
      <c r="AN298" s="2">
        <v>0.625</v>
      </c>
      <c r="AO298">
        <v>0</v>
      </c>
      <c r="AP298">
        <v>8</v>
      </c>
      <c r="AQ298">
        <v>10</v>
      </c>
      <c r="AR298">
        <v>16</v>
      </c>
      <c r="AS298">
        <v>0</v>
      </c>
      <c r="AT298">
        <v>0</v>
      </c>
      <c r="AU298" s="1"/>
      <c r="AV298">
        <v>0</v>
      </c>
      <c r="AX298">
        <v>0</v>
      </c>
      <c r="AZ298">
        <v>0</v>
      </c>
      <c r="BA298">
        <v>1</v>
      </c>
      <c r="BB298">
        <v>1</v>
      </c>
      <c r="BC298">
        <v>8</v>
      </c>
      <c r="BD298">
        <v>10</v>
      </c>
      <c r="BE298">
        <v>16</v>
      </c>
      <c r="BF298">
        <v>0</v>
      </c>
      <c r="BG298" s="2">
        <v>0.625</v>
      </c>
      <c r="BH298">
        <v>0</v>
      </c>
      <c r="BI298">
        <v>9</v>
      </c>
      <c r="BJ298">
        <v>10</v>
      </c>
      <c r="BK298">
        <v>16</v>
      </c>
      <c r="BL298">
        <v>0</v>
      </c>
      <c r="BM298" s="1">
        <v>0.25</v>
      </c>
      <c r="BN298">
        <v>0</v>
      </c>
      <c r="BP298" s="3"/>
      <c r="BQ298">
        <v>0</v>
      </c>
      <c r="BR298" s="3"/>
      <c r="BS298">
        <v>0</v>
      </c>
      <c r="BT298">
        <v>1</v>
      </c>
      <c r="BU298">
        <v>0</v>
      </c>
      <c r="DZ298">
        <v>1</v>
      </c>
      <c r="EA298">
        <v>8</v>
      </c>
      <c r="EB298">
        <v>10</v>
      </c>
      <c r="EC298">
        <v>16</v>
      </c>
      <c r="ED298">
        <v>0</v>
      </c>
      <c r="EE298">
        <v>125</v>
      </c>
      <c r="EF298">
        <v>2</v>
      </c>
      <c r="EG298">
        <v>12.5</v>
      </c>
      <c r="EH298">
        <v>1</v>
      </c>
      <c r="EM298">
        <v>0</v>
      </c>
      <c r="ES298">
        <v>0</v>
      </c>
      <c r="ET298">
        <v>0</v>
      </c>
      <c r="EV298" t="s">
        <v>189</v>
      </c>
      <c r="EW298">
        <v>11</v>
      </c>
      <c r="EX298">
        <v>11</v>
      </c>
      <c r="EY298">
        <v>16</v>
      </c>
      <c r="EZ298" s="1">
        <v>0.52013888888888893</v>
      </c>
      <c r="FA298" t="str">
        <f>VLOOKUP(Table_Neonatal5[[#This Row],[Gender]],Table_Gender2[],2,FALSE)</f>
        <v>masculin</v>
      </c>
      <c r="FB298" t="e">
        <f>VLOOKUP(Table_Neonatal5[[#This Row],[PretermBy]],Table_PretermBy7[],2,FALSE)</f>
        <v>#N/A</v>
      </c>
      <c r="FC298" t="str">
        <f>VLOOKUP(Table_Neonatal5[[#This Row],[Diagnosis1]],Table_diagnosis[],2,FALSE)</f>
        <v>Asphyxia a la naissance / APGAR bas / HIE</v>
      </c>
      <c r="FD298" t="str">
        <f>VLOOKUP(Table_Neonatal5[[#This Row],[Diagnosis2]],Table_diagnosis[],2,FALSE)</f>
        <v>Infection neonatale / septicimie neonatale</v>
      </c>
      <c r="FE298" s="4" t="str">
        <f>VLOOKUP(Table_Neonatal5[[#This Row],[DischargeLoc]],Table_DischargeLoc1[],2,FALSE)</f>
        <v>Sortie/maternite</v>
      </c>
      <c r="FF298" s="4" t="str">
        <f>VLOOKUP(Table_Neonatal5[[#This Row],[AdmissionTempLow]],Table_YesNo8[],2,FALSE)</f>
        <v>Non</v>
      </c>
      <c r="FG298" s="4" t="str">
        <f>VLOOKUP(Table_Neonatal5[[#This Row],[BirthWeightLow]],Table_YesNo8[],2,FALSE)</f>
        <v>Non</v>
      </c>
      <c r="FH298" s="4" t="str">
        <f>VLOOKUP(Table_Neonatal5[[#This Row],[GestationalAgeLow]],Table_YesNo8[],2,FALSE)</f>
        <v>Non</v>
      </c>
      <c r="FI298" s="4" t="str">
        <f>VLOOKUP(Table_Neonatal5[[#This Row],[MethRx]],Table_YesNo8[],2,FALSE)</f>
        <v>Non</v>
      </c>
      <c r="FJ298" s="4" t="str">
        <f>VLOOKUP(Table_Neonatal5[[#This Row],[OxygenTherapy]],Table_YesNo8[],2,FALSE)</f>
        <v>Oui</v>
      </c>
      <c r="FK298" s="4" t="str">
        <f>VLOOKUP(Table_Neonatal5[[#This Row],[OxygenMethod]],Table_OxygenMethod6[],2,FALSE)</f>
        <v>canule nasale/mask</v>
      </c>
      <c r="FL298" s="4" t="str">
        <f>VLOOKUP(Table_Neonatal5[[#This Row],[BloodSugarLow]],Table_YesNo8[],2,FALSE)</f>
        <v>Non</v>
      </c>
      <c r="FM298" s="4" t="str">
        <f>VLOOKUP(Table_Neonatal5[[#This Row],[AdmittedFirst48]],Table_YesNo8[],2,FALSE)</f>
        <v>Oui</v>
      </c>
      <c r="FN298" s="4" t="str">
        <f>VLOOKUP(Table_Neonatal5[[#This Row],[Remained2weeks]],Table_YesNo8[],2,FALSE)</f>
        <v>Non</v>
      </c>
      <c r="FO298" s="4" t="str">
        <f>VLOOKUP(Table_Neonatal5[[#This Row],[Antibiotics]],Table_YesNo8[],2,FALSE)</f>
        <v>Oui</v>
      </c>
      <c r="FP298" s="4" t="str">
        <f>VLOOKUP(Table_Neonatal5[[#This Row],[BilirubinMeas]],Table_YesNo8[],2,FALSE)</f>
        <v>Non</v>
      </c>
      <c r="FQ298" s="4" t="str">
        <f>VLOOKUP(Table_Neonatal5[[#This Row],[Phototherapy]],Table_YesNo8[],2,FALSE)</f>
        <v>Non</v>
      </c>
      <c r="FR298" s="3">
        <f>DATE(2000+Table_Neonatal5[[#This Row],[AdmitYear]],Table_Neonatal5[[#This Row],[AdmitMonth]],Table_Neonatal5[[#This Row],[AdmitDay]])</f>
        <v>42651</v>
      </c>
    </row>
    <row r="299" spans="1:174" x14ac:dyDescent="0.25">
      <c r="A299" t="s">
        <v>565</v>
      </c>
      <c r="B299" s="1">
        <v>0.53749999999999998</v>
      </c>
      <c r="C299" t="s">
        <v>185</v>
      </c>
      <c r="D299">
        <v>18</v>
      </c>
      <c r="E299">
        <v>10</v>
      </c>
      <c r="F299">
        <v>16</v>
      </c>
      <c r="G299">
        <v>0</v>
      </c>
      <c r="H299">
        <v>18</v>
      </c>
      <c r="I299">
        <v>10</v>
      </c>
      <c r="J299">
        <v>16</v>
      </c>
      <c r="K299">
        <v>0</v>
      </c>
      <c r="L299">
        <v>0</v>
      </c>
      <c r="M299">
        <v>0</v>
      </c>
      <c r="N299">
        <v>1800</v>
      </c>
      <c r="O299">
        <v>0</v>
      </c>
      <c r="P299">
        <v>1</v>
      </c>
      <c r="Q299">
        <v>35</v>
      </c>
      <c r="R299">
        <v>0</v>
      </c>
      <c r="T299" s="2">
        <v>0.85277777777777775</v>
      </c>
      <c r="U299">
        <v>0</v>
      </c>
      <c r="V299">
        <v>0</v>
      </c>
      <c r="W299">
        <v>0</v>
      </c>
      <c r="X299">
        <v>1</v>
      </c>
      <c r="Y299">
        <v>0</v>
      </c>
      <c r="AA299">
        <v>3</v>
      </c>
      <c r="AB299">
        <v>0</v>
      </c>
      <c r="AD299">
        <v>16</v>
      </c>
      <c r="AE299">
        <v>11</v>
      </c>
      <c r="AF299">
        <v>16</v>
      </c>
      <c r="AG299">
        <v>0</v>
      </c>
      <c r="AH299">
        <v>27</v>
      </c>
      <c r="AI299">
        <v>0</v>
      </c>
      <c r="AJ299">
        <v>1</v>
      </c>
      <c r="AK299">
        <v>1900</v>
      </c>
      <c r="AL299">
        <v>0</v>
      </c>
      <c r="AM299">
        <v>18</v>
      </c>
      <c r="AN299" s="2">
        <v>0.85277777777777775</v>
      </c>
      <c r="AO299">
        <v>0</v>
      </c>
      <c r="AP299">
        <v>18</v>
      </c>
      <c r="AQ299">
        <v>10</v>
      </c>
      <c r="AR299">
        <v>16</v>
      </c>
      <c r="AS299">
        <v>0</v>
      </c>
      <c r="AT299">
        <v>0</v>
      </c>
      <c r="AU299" s="1"/>
      <c r="AV299">
        <v>0</v>
      </c>
      <c r="AX299">
        <v>0</v>
      </c>
      <c r="AZ299">
        <v>1</v>
      </c>
      <c r="BA299">
        <v>1</v>
      </c>
      <c r="BB299">
        <v>2</v>
      </c>
      <c r="BC299">
        <v>18</v>
      </c>
      <c r="BD299">
        <v>10</v>
      </c>
      <c r="BE299">
        <v>16</v>
      </c>
      <c r="BF299">
        <v>0</v>
      </c>
      <c r="BG299" s="2">
        <v>0.85277777777777775</v>
      </c>
      <c r="BH299">
        <v>0</v>
      </c>
      <c r="BI299">
        <v>20</v>
      </c>
      <c r="BJ299">
        <v>10</v>
      </c>
      <c r="BK299">
        <v>16</v>
      </c>
      <c r="BL299">
        <v>0</v>
      </c>
      <c r="BM299" s="1">
        <v>0.875</v>
      </c>
      <c r="BN299">
        <v>0</v>
      </c>
      <c r="BP299" s="3"/>
      <c r="BQ299">
        <v>0</v>
      </c>
      <c r="BR299" s="3"/>
      <c r="BS299">
        <v>0</v>
      </c>
      <c r="BT299">
        <v>1</v>
      </c>
      <c r="BU299">
        <v>1</v>
      </c>
      <c r="BV299">
        <v>18</v>
      </c>
      <c r="BW299">
        <v>10</v>
      </c>
      <c r="BX299">
        <v>16</v>
      </c>
      <c r="BY299">
        <v>1800</v>
      </c>
      <c r="BZ299">
        <v>19</v>
      </c>
      <c r="CA299">
        <v>10</v>
      </c>
      <c r="CB299">
        <v>16</v>
      </c>
      <c r="CC299">
        <v>1600</v>
      </c>
      <c r="CD299">
        <v>20</v>
      </c>
      <c r="CE299">
        <v>10</v>
      </c>
      <c r="CF299">
        <v>16</v>
      </c>
      <c r="CG299">
        <v>1500</v>
      </c>
      <c r="CH299">
        <v>21</v>
      </c>
      <c r="CI299">
        <v>10</v>
      </c>
      <c r="CJ299">
        <v>16</v>
      </c>
      <c r="CK299">
        <v>1400</v>
      </c>
      <c r="CL299">
        <v>22</v>
      </c>
      <c r="CM299">
        <v>10</v>
      </c>
      <c r="CN299">
        <v>16</v>
      </c>
      <c r="CO299">
        <v>1400</v>
      </c>
      <c r="CP299">
        <v>23</v>
      </c>
      <c r="CQ299">
        <v>10</v>
      </c>
      <c r="CR299">
        <v>16</v>
      </c>
      <c r="CS299">
        <v>1400</v>
      </c>
      <c r="CT299">
        <v>24</v>
      </c>
      <c r="CU299">
        <v>10</v>
      </c>
      <c r="CW299">
        <v>9</v>
      </c>
      <c r="CX299">
        <v>25</v>
      </c>
      <c r="CY299">
        <v>10</v>
      </c>
      <c r="CZ299">
        <v>16</v>
      </c>
      <c r="DA299">
        <v>1400</v>
      </c>
      <c r="DB299">
        <v>26</v>
      </c>
      <c r="DC299">
        <v>10</v>
      </c>
      <c r="DD299">
        <v>16</v>
      </c>
      <c r="DE299">
        <v>1400</v>
      </c>
      <c r="DF299">
        <v>27</v>
      </c>
      <c r="DG299">
        <v>10</v>
      </c>
      <c r="DH299">
        <v>16</v>
      </c>
      <c r="DI299">
        <v>1500</v>
      </c>
      <c r="DJ299">
        <v>28</v>
      </c>
      <c r="DK299">
        <v>10</v>
      </c>
      <c r="DL299">
        <v>16</v>
      </c>
      <c r="DM299">
        <v>1550</v>
      </c>
      <c r="DN299">
        <v>29</v>
      </c>
      <c r="DO299">
        <v>10</v>
      </c>
      <c r="DP299">
        <v>16</v>
      </c>
      <c r="DQ299">
        <v>1550</v>
      </c>
      <c r="DZ299">
        <v>1</v>
      </c>
      <c r="EA299">
        <v>18</v>
      </c>
      <c r="EB299">
        <v>10</v>
      </c>
      <c r="EC299">
        <v>16</v>
      </c>
      <c r="ED299">
        <v>0</v>
      </c>
      <c r="EE299">
        <v>75</v>
      </c>
      <c r="EF299">
        <v>2</v>
      </c>
      <c r="EG299">
        <v>4.5</v>
      </c>
      <c r="EH299">
        <v>1</v>
      </c>
      <c r="EM299">
        <v>0</v>
      </c>
      <c r="EO299">
        <v>9</v>
      </c>
      <c r="EP299">
        <v>8</v>
      </c>
      <c r="EQ299">
        <v>11</v>
      </c>
      <c r="ER299">
        <v>16</v>
      </c>
      <c r="ES299">
        <v>0</v>
      </c>
      <c r="ET299">
        <v>1</v>
      </c>
      <c r="EV299" t="s">
        <v>189</v>
      </c>
      <c r="EW299">
        <v>12</v>
      </c>
      <c r="EX299">
        <v>12</v>
      </c>
      <c r="EY299">
        <v>16</v>
      </c>
      <c r="EZ299" s="1">
        <v>0.54583333333333328</v>
      </c>
      <c r="FA299" t="str">
        <f>VLOOKUP(Table_Neonatal5[[#This Row],[Gender]],Table_Gender2[],2,FALSE)</f>
        <v>masculin</v>
      </c>
      <c r="FB299" t="e">
        <f>VLOOKUP(Table_Neonatal5[[#This Row],[PretermBy]],Table_PretermBy7[],2,FALSE)</f>
        <v>#N/A</v>
      </c>
      <c r="FC299" t="str">
        <f>VLOOKUP(Table_Neonatal5[[#This Row],[Diagnosis1]],Table_diagnosis[],2,FALSE)</f>
        <v>Prematurite</v>
      </c>
      <c r="FD299" t="str">
        <f>VLOOKUP(Table_Neonatal5[[#This Row],[Diagnosis2]],Table_diagnosis[],2,FALSE)</f>
        <v>Infection neonatale / septicimie neonatale</v>
      </c>
      <c r="FE299" s="4" t="str">
        <f>VLOOKUP(Table_Neonatal5[[#This Row],[DischargeLoc]],Table_DischargeLoc1[],2,FALSE)</f>
        <v>Sortie/maternite</v>
      </c>
      <c r="FF299" s="4" t="str">
        <f>VLOOKUP(Table_Neonatal5[[#This Row],[AdmissionTempLow]],Table_YesNo8[],2,FALSE)</f>
        <v>Non</v>
      </c>
      <c r="FG299" s="4" t="str">
        <f>VLOOKUP(Table_Neonatal5[[#This Row],[BirthWeightLow]],Table_YesNo8[],2,FALSE)</f>
        <v>Non</v>
      </c>
      <c r="FH299" s="4" t="str">
        <f>VLOOKUP(Table_Neonatal5[[#This Row],[GestationalAgeLow]],Table_YesNo8[],2,FALSE)</f>
        <v>Non</v>
      </c>
      <c r="FI299" s="4" t="str">
        <f>VLOOKUP(Table_Neonatal5[[#This Row],[MethRx]],Table_YesNo8[],2,FALSE)</f>
        <v>Oui</v>
      </c>
      <c r="FJ299" s="4" t="str">
        <f>VLOOKUP(Table_Neonatal5[[#This Row],[OxygenTherapy]],Table_YesNo8[],2,FALSE)</f>
        <v>Oui</v>
      </c>
      <c r="FK299" s="4" t="str">
        <f>VLOOKUP(Table_Neonatal5[[#This Row],[OxygenMethod]],Table_OxygenMethod6[],2,FALSE)</f>
        <v>CPAP</v>
      </c>
      <c r="FL299" s="4" t="str">
        <f>VLOOKUP(Table_Neonatal5[[#This Row],[BloodSugarLow]],Table_YesNo8[],2,FALSE)</f>
        <v>Non</v>
      </c>
      <c r="FM299" s="4" t="str">
        <f>VLOOKUP(Table_Neonatal5[[#This Row],[AdmittedFirst48]],Table_YesNo8[],2,FALSE)</f>
        <v>Oui</v>
      </c>
      <c r="FN299" s="4" t="str">
        <f>VLOOKUP(Table_Neonatal5[[#This Row],[Remained2weeks]],Table_YesNo8[],2,FALSE)</f>
        <v>Oui</v>
      </c>
      <c r="FO299" s="4" t="str">
        <f>VLOOKUP(Table_Neonatal5[[#This Row],[Antibiotics]],Table_YesNo8[],2,FALSE)</f>
        <v>Oui</v>
      </c>
      <c r="FP299" s="4" t="str">
        <f>VLOOKUP(Table_Neonatal5[[#This Row],[BilirubinMeas]],Table_YesNo8[],2,FALSE)</f>
        <v>Non</v>
      </c>
      <c r="FQ299" s="4" t="str">
        <f>VLOOKUP(Table_Neonatal5[[#This Row],[Phototherapy]],Table_YesNo8[],2,FALSE)</f>
        <v>Oui</v>
      </c>
      <c r="FR299" s="3">
        <f>DATE(2000+Table_Neonatal5[[#This Row],[AdmitYear]],Table_Neonatal5[[#This Row],[AdmitMonth]],Table_Neonatal5[[#This Row],[AdmitDay]])</f>
        <v>42661</v>
      </c>
    </row>
    <row r="300" spans="1:174" x14ac:dyDescent="0.25">
      <c r="A300" t="s">
        <v>566</v>
      </c>
      <c r="B300" s="1">
        <v>0.67361111111111116</v>
      </c>
      <c r="C300" t="s">
        <v>185</v>
      </c>
      <c r="D300">
        <v>16</v>
      </c>
      <c r="E300">
        <v>10</v>
      </c>
      <c r="F300">
        <v>16</v>
      </c>
      <c r="G300">
        <v>0</v>
      </c>
      <c r="H300">
        <v>16</v>
      </c>
      <c r="I300">
        <v>10</v>
      </c>
      <c r="J300">
        <v>16</v>
      </c>
      <c r="K300">
        <v>0</v>
      </c>
      <c r="L300">
        <v>0</v>
      </c>
      <c r="M300">
        <v>0</v>
      </c>
      <c r="N300">
        <v>2100</v>
      </c>
      <c r="O300">
        <v>0</v>
      </c>
      <c r="P300">
        <v>1</v>
      </c>
      <c r="Q300">
        <v>36</v>
      </c>
      <c r="R300">
        <v>0</v>
      </c>
      <c r="T300" s="2">
        <v>0.50347222222222221</v>
      </c>
      <c r="U300">
        <v>0</v>
      </c>
      <c r="V300">
        <v>0</v>
      </c>
      <c r="W300">
        <v>0</v>
      </c>
      <c r="X300">
        <v>2</v>
      </c>
      <c r="Y300">
        <v>0</v>
      </c>
      <c r="AA300">
        <v>3</v>
      </c>
      <c r="AB300">
        <v>0</v>
      </c>
      <c r="AD300">
        <v>29</v>
      </c>
      <c r="AE300">
        <v>10</v>
      </c>
      <c r="AF300">
        <v>16</v>
      </c>
      <c r="AG300">
        <v>0</v>
      </c>
      <c r="AH300">
        <v>11</v>
      </c>
      <c r="AI300">
        <v>0</v>
      </c>
      <c r="AJ300">
        <v>1</v>
      </c>
      <c r="AK300">
        <v>2000</v>
      </c>
      <c r="AL300">
        <v>0</v>
      </c>
      <c r="AM300">
        <v>17</v>
      </c>
      <c r="AN300" s="2">
        <v>0.50347222222222221</v>
      </c>
      <c r="AO300">
        <v>0</v>
      </c>
      <c r="AP300">
        <v>16</v>
      </c>
      <c r="AQ300">
        <v>10</v>
      </c>
      <c r="AR300">
        <v>17</v>
      </c>
      <c r="AS300">
        <v>0</v>
      </c>
      <c r="AT300">
        <v>0</v>
      </c>
      <c r="AU300" s="1"/>
      <c r="AV300">
        <v>0</v>
      </c>
      <c r="AX300">
        <v>0</v>
      </c>
      <c r="AZ300">
        <v>0</v>
      </c>
      <c r="BA300">
        <v>0</v>
      </c>
      <c r="BF300">
        <v>0</v>
      </c>
      <c r="BG300" s="2"/>
      <c r="BH300">
        <v>0</v>
      </c>
      <c r="BL300">
        <v>0</v>
      </c>
      <c r="BM300" s="1"/>
      <c r="BN300">
        <v>0</v>
      </c>
      <c r="BP300" s="3"/>
      <c r="BQ300">
        <v>0</v>
      </c>
      <c r="BR300" s="3"/>
      <c r="BS300">
        <v>0</v>
      </c>
      <c r="BT300">
        <v>1</v>
      </c>
      <c r="BU300">
        <v>0</v>
      </c>
      <c r="DZ300">
        <v>1</v>
      </c>
      <c r="EA300">
        <v>16</v>
      </c>
      <c r="EB300">
        <v>10</v>
      </c>
      <c r="EC300">
        <v>16</v>
      </c>
      <c r="ED300">
        <v>0</v>
      </c>
      <c r="EE300">
        <v>135</v>
      </c>
      <c r="EF300">
        <v>2</v>
      </c>
      <c r="EG300">
        <v>6.5</v>
      </c>
      <c r="EH300">
        <v>1</v>
      </c>
      <c r="EM300">
        <v>1</v>
      </c>
      <c r="EO300">
        <v>16</v>
      </c>
      <c r="EP300">
        <v>20</v>
      </c>
      <c r="EQ300">
        <v>10</v>
      </c>
      <c r="ER300">
        <v>16</v>
      </c>
      <c r="ES300">
        <v>0</v>
      </c>
      <c r="ET300">
        <v>1</v>
      </c>
      <c r="EU300" t="s">
        <v>567</v>
      </c>
      <c r="EV300" t="s">
        <v>189</v>
      </c>
      <c r="EW300">
        <v>11</v>
      </c>
      <c r="EX300">
        <v>11</v>
      </c>
      <c r="EY300">
        <v>16</v>
      </c>
      <c r="EZ300" s="1">
        <v>0.67777777777777781</v>
      </c>
      <c r="FA300" t="str">
        <f>VLOOKUP(Table_Neonatal5[[#This Row],[Gender]],Table_Gender2[],2,FALSE)</f>
        <v>masculin</v>
      </c>
      <c r="FB300" t="e">
        <f>VLOOKUP(Table_Neonatal5[[#This Row],[PretermBy]],Table_PretermBy7[],2,FALSE)</f>
        <v>#N/A</v>
      </c>
      <c r="FC300" t="str">
        <f>VLOOKUP(Table_Neonatal5[[#This Row],[Diagnosis1]],Table_diagnosis[],2,FALSE)</f>
        <v>Bas poids de naissance</v>
      </c>
      <c r="FD300" t="str">
        <f>VLOOKUP(Table_Neonatal5[[#This Row],[Diagnosis2]],Table_diagnosis[],2,FALSE)</f>
        <v>Infection neonatale / septicimie neonatale</v>
      </c>
      <c r="FE300" s="4" t="str">
        <f>VLOOKUP(Table_Neonatal5[[#This Row],[DischargeLoc]],Table_DischargeLoc1[],2,FALSE)</f>
        <v>Sortie/maternite</v>
      </c>
      <c r="FF300" s="4" t="str">
        <f>VLOOKUP(Table_Neonatal5[[#This Row],[AdmissionTempLow]],Table_YesNo8[],2,FALSE)</f>
        <v>Non</v>
      </c>
      <c r="FG300" s="4" t="str">
        <f>VLOOKUP(Table_Neonatal5[[#This Row],[BirthWeightLow]],Table_YesNo8[],2,FALSE)</f>
        <v>Non</v>
      </c>
      <c r="FH300" s="4" t="str">
        <f>VLOOKUP(Table_Neonatal5[[#This Row],[GestationalAgeLow]],Table_YesNo8[],2,FALSE)</f>
        <v>Non</v>
      </c>
      <c r="FI300" s="4" t="str">
        <f>VLOOKUP(Table_Neonatal5[[#This Row],[MethRx]],Table_YesNo8[],2,FALSE)</f>
        <v>Non</v>
      </c>
      <c r="FJ300" s="4" t="str">
        <f>VLOOKUP(Table_Neonatal5[[#This Row],[OxygenTherapy]],Table_YesNo8[],2,FALSE)</f>
        <v>Non</v>
      </c>
      <c r="FK300" s="4" t="e">
        <f>VLOOKUP(Table_Neonatal5[[#This Row],[OxygenMethod]],Table_OxygenMethod6[],2,FALSE)</f>
        <v>#N/A</v>
      </c>
      <c r="FL300" s="4" t="str">
        <f>VLOOKUP(Table_Neonatal5[[#This Row],[BloodSugarLow]],Table_YesNo8[],2,FALSE)</f>
        <v>Non</v>
      </c>
      <c r="FM300" s="4" t="str">
        <f>VLOOKUP(Table_Neonatal5[[#This Row],[AdmittedFirst48]],Table_YesNo8[],2,FALSE)</f>
        <v>Oui</v>
      </c>
      <c r="FN300" s="4" t="str">
        <f>VLOOKUP(Table_Neonatal5[[#This Row],[Remained2weeks]],Table_YesNo8[],2,FALSE)</f>
        <v>Non</v>
      </c>
      <c r="FO300" s="4" t="str">
        <f>VLOOKUP(Table_Neonatal5[[#This Row],[Antibiotics]],Table_YesNo8[],2,FALSE)</f>
        <v>Oui</v>
      </c>
      <c r="FP300" s="4" t="str">
        <f>VLOOKUP(Table_Neonatal5[[#This Row],[BilirubinMeas]],Table_YesNo8[],2,FALSE)</f>
        <v>Oui</v>
      </c>
      <c r="FQ300" s="4" t="str">
        <f>VLOOKUP(Table_Neonatal5[[#This Row],[Phototherapy]],Table_YesNo8[],2,FALSE)</f>
        <v>Oui</v>
      </c>
      <c r="FR300" s="3">
        <f>DATE(2000+Table_Neonatal5[[#This Row],[AdmitYear]],Table_Neonatal5[[#This Row],[AdmitMonth]],Table_Neonatal5[[#This Row],[AdmitDay]])</f>
        <v>42659</v>
      </c>
    </row>
    <row r="301" spans="1:174" x14ac:dyDescent="0.25">
      <c r="A301" t="s">
        <v>568</v>
      </c>
      <c r="B301" s="1">
        <v>4.2361111111111113E-2</v>
      </c>
      <c r="C301" t="s">
        <v>185</v>
      </c>
      <c r="D301">
        <v>27</v>
      </c>
      <c r="E301">
        <v>12</v>
      </c>
      <c r="F301">
        <v>16</v>
      </c>
      <c r="G301">
        <v>0</v>
      </c>
      <c r="H301">
        <v>27</v>
      </c>
      <c r="I301">
        <v>12</v>
      </c>
      <c r="J301">
        <v>16</v>
      </c>
      <c r="K301">
        <v>0</v>
      </c>
      <c r="L301">
        <v>1</v>
      </c>
      <c r="M301">
        <v>0</v>
      </c>
      <c r="N301">
        <v>2700</v>
      </c>
      <c r="O301">
        <v>0</v>
      </c>
      <c r="P301">
        <v>0</v>
      </c>
      <c r="R301">
        <v>0</v>
      </c>
      <c r="T301" s="2">
        <v>0.5625</v>
      </c>
      <c r="U301">
        <v>0</v>
      </c>
      <c r="V301">
        <v>0</v>
      </c>
      <c r="W301">
        <v>0</v>
      </c>
      <c r="X301">
        <v>3</v>
      </c>
      <c r="Y301">
        <v>0</v>
      </c>
      <c r="AB301">
        <v>1</v>
      </c>
      <c r="AD301">
        <v>1</v>
      </c>
      <c r="AE301">
        <v>1</v>
      </c>
      <c r="AF301">
        <v>17</v>
      </c>
      <c r="AG301">
        <v>0</v>
      </c>
      <c r="AH301">
        <v>5</v>
      </c>
      <c r="AI301">
        <v>0</v>
      </c>
      <c r="AJ301">
        <v>1</v>
      </c>
      <c r="AK301">
        <v>2950</v>
      </c>
      <c r="AL301">
        <v>0</v>
      </c>
      <c r="AM301">
        <v>18</v>
      </c>
      <c r="AN301" s="2">
        <v>0.5625</v>
      </c>
      <c r="AO301">
        <v>0</v>
      </c>
      <c r="AP301">
        <v>27</v>
      </c>
      <c r="AQ301">
        <v>12</v>
      </c>
      <c r="AR301">
        <v>16</v>
      </c>
      <c r="AS301">
        <v>0</v>
      </c>
      <c r="AT301">
        <v>0</v>
      </c>
      <c r="AU301" s="1"/>
      <c r="AV301">
        <v>0</v>
      </c>
      <c r="AX301">
        <v>0</v>
      </c>
      <c r="AZ301">
        <v>0</v>
      </c>
      <c r="BA301">
        <v>0</v>
      </c>
      <c r="BF301">
        <v>0</v>
      </c>
      <c r="BG301" s="2"/>
      <c r="BH301">
        <v>0</v>
      </c>
      <c r="BL301">
        <v>0</v>
      </c>
      <c r="BM301" s="1"/>
      <c r="BN301">
        <v>0</v>
      </c>
      <c r="BO301">
        <v>0</v>
      </c>
      <c r="BP301" s="3"/>
      <c r="BQ301">
        <v>0</v>
      </c>
      <c r="BR301" s="3"/>
      <c r="BS301">
        <v>0</v>
      </c>
      <c r="BT301">
        <v>1</v>
      </c>
      <c r="BU301">
        <v>0</v>
      </c>
      <c r="DZ301">
        <v>1</v>
      </c>
      <c r="EA301">
        <v>27</v>
      </c>
      <c r="EB301">
        <v>12</v>
      </c>
      <c r="EC301">
        <v>16</v>
      </c>
      <c r="ED301">
        <v>0</v>
      </c>
      <c r="EE301">
        <v>135</v>
      </c>
      <c r="EF301">
        <v>2</v>
      </c>
      <c r="EG301">
        <v>13.5</v>
      </c>
      <c r="EH301">
        <v>1</v>
      </c>
      <c r="EM301">
        <v>0</v>
      </c>
      <c r="ES301">
        <v>0</v>
      </c>
      <c r="ET301">
        <v>0</v>
      </c>
      <c r="EV301" t="s">
        <v>189</v>
      </c>
      <c r="EW301">
        <v>2</v>
      </c>
      <c r="EX301">
        <v>2</v>
      </c>
      <c r="EY301">
        <v>17</v>
      </c>
      <c r="EZ301" s="1">
        <v>4.6527777777777779E-2</v>
      </c>
      <c r="FA301" t="str">
        <f>VLOOKUP(Table_Neonatal5[[#This Row],[Gender]],Table_Gender2[],2,FALSE)</f>
        <v>feminin</v>
      </c>
      <c r="FB301" t="e">
        <f>VLOOKUP(Table_Neonatal5[[#This Row],[PretermBy]],Table_PretermBy7[],2,FALSE)</f>
        <v>#N/A</v>
      </c>
      <c r="FC301" t="str">
        <f>VLOOKUP(Table_Neonatal5[[#This Row],[Diagnosis1]],Table_diagnosis[],2,FALSE)</f>
        <v>Infection neonatale / septicimie neonatale</v>
      </c>
      <c r="FD301" t="e">
        <f>VLOOKUP(Table_Neonatal5[[#This Row],[Diagnosis2]],Table_diagnosis[],2,FALSE)</f>
        <v>#N/A</v>
      </c>
      <c r="FE301" s="4" t="str">
        <f>VLOOKUP(Table_Neonatal5[[#This Row],[DischargeLoc]],Table_DischargeLoc1[],2,FALSE)</f>
        <v>Sortie/maternite</v>
      </c>
      <c r="FF301" s="4" t="str">
        <f>VLOOKUP(Table_Neonatal5[[#This Row],[AdmissionTempLow]],Table_YesNo8[],2,FALSE)</f>
        <v>Non</v>
      </c>
      <c r="FG301" s="4" t="str">
        <f>VLOOKUP(Table_Neonatal5[[#This Row],[BirthWeightLow]],Table_YesNo8[],2,FALSE)</f>
        <v>Non</v>
      </c>
      <c r="FH301" s="4" t="str">
        <f>VLOOKUP(Table_Neonatal5[[#This Row],[GestationalAgeLow]],Table_YesNo8[],2,FALSE)</f>
        <v>Non</v>
      </c>
      <c r="FI301" s="4" t="str">
        <f>VLOOKUP(Table_Neonatal5[[#This Row],[MethRx]],Table_YesNo8[],2,FALSE)</f>
        <v>Non</v>
      </c>
      <c r="FJ301" s="4" t="str">
        <f>VLOOKUP(Table_Neonatal5[[#This Row],[OxygenTherapy]],Table_YesNo8[],2,FALSE)</f>
        <v>Non</v>
      </c>
      <c r="FK301" s="4" t="e">
        <f>VLOOKUP(Table_Neonatal5[[#This Row],[OxygenMethod]],Table_OxygenMethod6[],2,FALSE)</f>
        <v>#N/A</v>
      </c>
      <c r="FL301" s="4" t="str">
        <f>VLOOKUP(Table_Neonatal5[[#This Row],[BloodSugarLow]],Table_YesNo8[],2,FALSE)</f>
        <v>Non</v>
      </c>
      <c r="FM301" s="4" t="str">
        <f>VLOOKUP(Table_Neonatal5[[#This Row],[AdmittedFirst48]],Table_YesNo8[],2,FALSE)</f>
        <v>Oui</v>
      </c>
      <c r="FN301" s="4" t="str">
        <f>VLOOKUP(Table_Neonatal5[[#This Row],[Remained2weeks]],Table_YesNo8[],2,FALSE)</f>
        <v>Non</v>
      </c>
      <c r="FO301" s="4" t="str">
        <f>VLOOKUP(Table_Neonatal5[[#This Row],[Antibiotics]],Table_YesNo8[],2,FALSE)</f>
        <v>Oui</v>
      </c>
      <c r="FP301" s="4" t="str">
        <f>VLOOKUP(Table_Neonatal5[[#This Row],[BilirubinMeas]],Table_YesNo8[],2,FALSE)</f>
        <v>Non</v>
      </c>
      <c r="FQ301" s="4" t="str">
        <f>VLOOKUP(Table_Neonatal5[[#This Row],[Phototherapy]],Table_YesNo8[],2,FALSE)</f>
        <v>Non</v>
      </c>
      <c r="FR301" s="3">
        <f>DATE(2000+Table_Neonatal5[[#This Row],[AdmitYear]],Table_Neonatal5[[#This Row],[AdmitMonth]],Table_Neonatal5[[#This Row],[AdmitDay]])</f>
        <v>42731</v>
      </c>
    </row>
    <row r="302" spans="1:174" x14ac:dyDescent="0.25">
      <c r="A302" t="s">
        <v>569</v>
      </c>
      <c r="B302" s="1">
        <v>0.44861111111111113</v>
      </c>
      <c r="C302" t="s">
        <v>185</v>
      </c>
      <c r="D302">
        <v>28</v>
      </c>
      <c r="E302">
        <v>11</v>
      </c>
      <c r="F302">
        <v>16</v>
      </c>
      <c r="G302">
        <v>0</v>
      </c>
      <c r="H302">
        <v>29</v>
      </c>
      <c r="I302">
        <v>11</v>
      </c>
      <c r="J302">
        <v>16</v>
      </c>
      <c r="K302">
        <v>0</v>
      </c>
      <c r="L302">
        <v>0</v>
      </c>
      <c r="M302">
        <v>0</v>
      </c>
      <c r="N302">
        <v>1750</v>
      </c>
      <c r="O302">
        <v>0</v>
      </c>
      <c r="P302">
        <v>1</v>
      </c>
      <c r="R302">
        <v>0</v>
      </c>
      <c r="T302" s="2">
        <v>0.45347222222222222</v>
      </c>
      <c r="U302">
        <v>0</v>
      </c>
      <c r="V302">
        <v>1</v>
      </c>
      <c r="W302">
        <v>0</v>
      </c>
      <c r="X302">
        <v>2</v>
      </c>
      <c r="Y302">
        <v>0</v>
      </c>
      <c r="AA302">
        <v>3</v>
      </c>
      <c r="AB302">
        <v>0</v>
      </c>
      <c r="AD302">
        <v>5</v>
      </c>
      <c r="AE302">
        <v>12</v>
      </c>
      <c r="AF302">
        <v>16</v>
      </c>
      <c r="AG302">
        <v>0</v>
      </c>
      <c r="AH302">
        <v>7</v>
      </c>
      <c r="AI302">
        <v>0</v>
      </c>
      <c r="AJ302">
        <v>1</v>
      </c>
      <c r="AK302">
        <v>1900</v>
      </c>
      <c r="AL302">
        <v>0</v>
      </c>
      <c r="AM302">
        <v>17</v>
      </c>
      <c r="AN302" s="2">
        <v>0.45347222222222222</v>
      </c>
      <c r="AO302">
        <v>0</v>
      </c>
      <c r="AP302">
        <v>29</v>
      </c>
      <c r="AQ302">
        <v>11</v>
      </c>
      <c r="AR302">
        <v>16</v>
      </c>
      <c r="AS302">
        <v>0</v>
      </c>
      <c r="AT302">
        <v>0</v>
      </c>
      <c r="AU302" s="1"/>
      <c r="AV302">
        <v>0</v>
      </c>
      <c r="AX302">
        <v>0</v>
      </c>
      <c r="AZ302">
        <v>0</v>
      </c>
      <c r="BA302">
        <v>0</v>
      </c>
      <c r="BF302">
        <v>0</v>
      </c>
      <c r="BG302" s="2"/>
      <c r="BH302">
        <v>0</v>
      </c>
      <c r="BL302">
        <v>0</v>
      </c>
      <c r="BM302" s="1"/>
      <c r="BN302">
        <v>0</v>
      </c>
      <c r="BO302">
        <v>1</v>
      </c>
      <c r="BP302" s="3"/>
      <c r="BQ302">
        <v>0</v>
      </c>
      <c r="BR302" s="3"/>
      <c r="BS302">
        <v>0</v>
      </c>
      <c r="BT302">
        <v>1</v>
      </c>
      <c r="BU302">
        <v>0</v>
      </c>
      <c r="DZ302">
        <v>1</v>
      </c>
      <c r="EA302">
        <v>29</v>
      </c>
      <c r="EB302">
        <v>11</v>
      </c>
      <c r="EC302">
        <v>16</v>
      </c>
      <c r="ED302">
        <v>0</v>
      </c>
      <c r="EE302">
        <v>87.5</v>
      </c>
      <c r="EF302">
        <v>2</v>
      </c>
      <c r="EG302">
        <v>5.25</v>
      </c>
      <c r="EH302">
        <v>1</v>
      </c>
      <c r="EM302">
        <v>0</v>
      </c>
      <c r="ES302">
        <v>0</v>
      </c>
      <c r="ET302">
        <v>0</v>
      </c>
      <c r="EV302" t="s">
        <v>189</v>
      </c>
      <c r="EW302">
        <v>11</v>
      </c>
      <c r="EX302">
        <v>1</v>
      </c>
      <c r="EY302">
        <v>17</v>
      </c>
      <c r="EZ302" s="1">
        <v>0.45347222222222222</v>
      </c>
      <c r="FA302" t="str">
        <f>VLOOKUP(Table_Neonatal5[[#This Row],[Gender]],Table_Gender2[],2,FALSE)</f>
        <v>masculin</v>
      </c>
      <c r="FB302" t="e">
        <f>VLOOKUP(Table_Neonatal5[[#This Row],[PretermBy]],Table_PretermBy7[],2,FALSE)</f>
        <v>#N/A</v>
      </c>
      <c r="FC302" t="str">
        <f>VLOOKUP(Table_Neonatal5[[#This Row],[Diagnosis1]],Table_diagnosis[],2,FALSE)</f>
        <v>Bas poids de naissance</v>
      </c>
      <c r="FD302" t="str">
        <f>VLOOKUP(Table_Neonatal5[[#This Row],[Diagnosis2]],Table_diagnosis[],2,FALSE)</f>
        <v>Infection neonatale / septicimie neonatale</v>
      </c>
      <c r="FE302" s="4" t="str">
        <f>VLOOKUP(Table_Neonatal5[[#This Row],[DischargeLoc]],Table_DischargeLoc1[],2,FALSE)</f>
        <v>Sortie/maternite</v>
      </c>
      <c r="FF302" s="4" t="str">
        <f>VLOOKUP(Table_Neonatal5[[#This Row],[AdmissionTempLow]],Table_YesNo8[],2,FALSE)</f>
        <v>Non</v>
      </c>
      <c r="FG302" s="4" t="str">
        <f>VLOOKUP(Table_Neonatal5[[#This Row],[BirthWeightLow]],Table_YesNo8[],2,FALSE)</f>
        <v>Non</v>
      </c>
      <c r="FH302" s="4" t="str">
        <f>VLOOKUP(Table_Neonatal5[[#This Row],[GestationalAgeLow]],Table_YesNo8[],2,FALSE)</f>
        <v>Non</v>
      </c>
      <c r="FI302" s="4" t="str">
        <f>VLOOKUP(Table_Neonatal5[[#This Row],[MethRx]],Table_YesNo8[],2,FALSE)</f>
        <v>Non</v>
      </c>
      <c r="FJ302" s="4" t="str">
        <f>VLOOKUP(Table_Neonatal5[[#This Row],[OxygenTherapy]],Table_YesNo8[],2,FALSE)</f>
        <v>Non</v>
      </c>
      <c r="FK302" s="4" t="e">
        <f>VLOOKUP(Table_Neonatal5[[#This Row],[OxygenMethod]],Table_OxygenMethod6[],2,FALSE)</f>
        <v>#N/A</v>
      </c>
      <c r="FL302" s="4" t="str">
        <f>VLOOKUP(Table_Neonatal5[[#This Row],[BloodSugarLow]],Table_YesNo8[],2,FALSE)</f>
        <v>Oui</v>
      </c>
      <c r="FM302" s="4" t="str">
        <f>VLOOKUP(Table_Neonatal5[[#This Row],[AdmittedFirst48]],Table_YesNo8[],2,FALSE)</f>
        <v>Oui</v>
      </c>
      <c r="FN302" s="4" t="str">
        <f>VLOOKUP(Table_Neonatal5[[#This Row],[Remained2weeks]],Table_YesNo8[],2,FALSE)</f>
        <v>Non</v>
      </c>
      <c r="FO302" s="4" t="str">
        <f>VLOOKUP(Table_Neonatal5[[#This Row],[Antibiotics]],Table_YesNo8[],2,FALSE)</f>
        <v>Oui</v>
      </c>
      <c r="FP302" s="4" t="str">
        <f>VLOOKUP(Table_Neonatal5[[#This Row],[BilirubinMeas]],Table_YesNo8[],2,FALSE)</f>
        <v>Non</v>
      </c>
      <c r="FQ302" s="4" t="str">
        <f>VLOOKUP(Table_Neonatal5[[#This Row],[Phototherapy]],Table_YesNo8[],2,FALSE)</f>
        <v>Non</v>
      </c>
      <c r="FR302" s="3">
        <f>DATE(2000+Table_Neonatal5[[#This Row],[AdmitYear]],Table_Neonatal5[[#This Row],[AdmitMonth]],Table_Neonatal5[[#This Row],[AdmitDay]])</f>
        <v>42703</v>
      </c>
    </row>
    <row r="303" spans="1:174" x14ac:dyDescent="0.25">
      <c r="A303" t="s">
        <v>570</v>
      </c>
      <c r="B303" s="1">
        <v>0.50624999999999998</v>
      </c>
      <c r="C303" t="s">
        <v>185</v>
      </c>
      <c r="D303">
        <v>20</v>
      </c>
      <c r="E303">
        <v>1</v>
      </c>
      <c r="F303">
        <v>17</v>
      </c>
      <c r="G303">
        <v>0</v>
      </c>
      <c r="H303">
        <v>20</v>
      </c>
      <c r="I303">
        <v>1</v>
      </c>
      <c r="J303">
        <v>17</v>
      </c>
      <c r="K303">
        <v>0</v>
      </c>
      <c r="L303">
        <v>1</v>
      </c>
      <c r="M303">
        <v>0</v>
      </c>
      <c r="N303">
        <v>2500</v>
      </c>
      <c r="O303">
        <v>0</v>
      </c>
      <c r="P303">
        <v>0</v>
      </c>
      <c r="R303">
        <v>0</v>
      </c>
      <c r="T303" s="2">
        <v>0.625</v>
      </c>
      <c r="U303">
        <v>0</v>
      </c>
      <c r="V303">
        <v>0</v>
      </c>
      <c r="W303">
        <v>0</v>
      </c>
      <c r="X303">
        <v>3</v>
      </c>
      <c r="Y303">
        <v>0</v>
      </c>
      <c r="AB303">
        <v>0</v>
      </c>
      <c r="AD303">
        <v>27</v>
      </c>
      <c r="AE303">
        <v>1</v>
      </c>
      <c r="AF303">
        <v>17</v>
      </c>
      <c r="AG303">
        <v>0</v>
      </c>
      <c r="AH303">
        <v>7</v>
      </c>
      <c r="AI303">
        <v>0</v>
      </c>
      <c r="AJ303">
        <v>1</v>
      </c>
      <c r="AK303">
        <v>2250</v>
      </c>
      <c r="AL303">
        <v>0</v>
      </c>
      <c r="AM303">
        <v>17</v>
      </c>
      <c r="AN303" s="2">
        <v>0.625</v>
      </c>
      <c r="AO303">
        <v>0</v>
      </c>
      <c r="AP303">
        <v>20</v>
      </c>
      <c r="AQ303">
        <v>1</v>
      </c>
      <c r="AR303">
        <v>17</v>
      </c>
      <c r="AS303">
        <v>0</v>
      </c>
      <c r="AT303">
        <v>0</v>
      </c>
      <c r="AU303" s="1"/>
      <c r="AV303">
        <v>0</v>
      </c>
      <c r="AX303">
        <v>0</v>
      </c>
      <c r="AZ303">
        <v>0</v>
      </c>
      <c r="BA303">
        <v>0</v>
      </c>
      <c r="BF303">
        <v>0</v>
      </c>
      <c r="BG303" s="2"/>
      <c r="BH303">
        <v>0</v>
      </c>
      <c r="BL303">
        <v>0</v>
      </c>
      <c r="BM303" s="1"/>
      <c r="BN303">
        <v>0</v>
      </c>
      <c r="BO303">
        <v>0</v>
      </c>
      <c r="BP303" s="3"/>
      <c r="BQ303">
        <v>0</v>
      </c>
      <c r="BR303" s="3"/>
      <c r="BS303">
        <v>0</v>
      </c>
      <c r="BT303">
        <v>1</v>
      </c>
      <c r="BU303">
        <v>0</v>
      </c>
      <c r="DZ303">
        <v>1</v>
      </c>
      <c r="EA303">
        <v>20</v>
      </c>
      <c r="EB303">
        <v>1</v>
      </c>
      <c r="EC303">
        <v>17</v>
      </c>
      <c r="ED303">
        <v>0</v>
      </c>
      <c r="EE303">
        <v>125</v>
      </c>
      <c r="EF303">
        <v>2</v>
      </c>
      <c r="EG303">
        <v>7.2</v>
      </c>
      <c r="EH303">
        <v>1</v>
      </c>
      <c r="EM303">
        <v>0</v>
      </c>
      <c r="ES303">
        <v>0</v>
      </c>
      <c r="ET303">
        <v>0</v>
      </c>
      <c r="EV303" t="s">
        <v>189</v>
      </c>
      <c r="EW303">
        <v>2</v>
      </c>
      <c r="EX303">
        <v>2</v>
      </c>
      <c r="EY303">
        <v>17</v>
      </c>
      <c r="EZ303" s="1">
        <v>0.51111111111111107</v>
      </c>
      <c r="FA303" t="str">
        <f>VLOOKUP(Table_Neonatal5[[#This Row],[Gender]],Table_Gender2[],2,FALSE)</f>
        <v>feminin</v>
      </c>
      <c r="FB303" t="e">
        <f>VLOOKUP(Table_Neonatal5[[#This Row],[PretermBy]],Table_PretermBy7[],2,FALSE)</f>
        <v>#N/A</v>
      </c>
      <c r="FC303" t="str">
        <f>VLOOKUP(Table_Neonatal5[[#This Row],[Diagnosis1]],Table_diagnosis[],2,FALSE)</f>
        <v>Infection neonatale / septicimie neonatale</v>
      </c>
      <c r="FD303" t="e">
        <f>VLOOKUP(Table_Neonatal5[[#This Row],[Diagnosis2]],Table_diagnosis[],2,FALSE)</f>
        <v>#N/A</v>
      </c>
      <c r="FE303" s="4" t="str">
        <f>VLOOKUP(Table_Neonatal5[[#This Row],[DischargeLoc]],Table_DischargeLoc1[],2,FALSE)</f>
        <v>Sortie/maternite</v>
      </c>
      <c r="FF303" s="4" t="str">
        <f>VLOOKUP(Table_Neonatal5[[#This Row],[AdmissionTempLow]],Table_YesNo8[],2,FALSE)</f>
        <v>Non</v>
      </c>
      <c r="FG303" s="4" t="str">
        <f>VLOOKUP(Table_Neonatal5[[#This Row],[BirthWeightLow]],Table_YesNo8[],2,FALSE)</f>
        <v>Non</v>
      </c>
      <c r="FH303" s="4" t="str">
        <f>VLOOKUP(Table_Neonatal5[[#This Row],[GestationalAgeLow]],Table_YesNo8[],2,FALSE)</f>
        <v>Non</v>
      </c>
      <c r="FI303" s="4" t="str">
        <f>VLOOKUP(Table_Neonatal5[[#This Row],[MethRx]],Table_YesNo8[],2,FALSE)</f>
        <v>Non</v>
      </c>
      <c r="FJ303" s="4" t="str">
        <f>VLOOKUP(Table_Neonatal5[[#This Row],[OxygenTherapy]],Table_YesNo8[],2,FALSE)</f>
        <v>Non</v>
      </c>
      <c r="FK303" s="4" t="e">
        <f>VLOOKUP(Table_Neonatal5[[#This Row],[OxygenMethod]],Table_OxygenMethod6[],2,FALSE)</f>
        <v>#N/A</v>
      </c>
      <c r="FL303" s="4" t="str">
        <f>VLOOKUP(Table_Neonatal5[[#This Row],[BloodSugarLow]],Table_YesNo8[],2,FALSE)</f>
        <v>Non</v>
      </c>
      <c r="FM303" s="4" t="str">
        <f>VLOOKUP(Table_Neonatal5[[#This Row],[AdmittedFirst48]],Table_YesNo8[],2,FALSE)</f>
        <v>Oui</v>
      </c>
      <c r="FN303" s="4" t="str">
        <f>VLOOKUP(Table_Neonatal5[[#This Row],[Remained2weeks]],Table_YesNo8[],2,FALSE)</f>
        <v>Non</v>
      </c>
      <c r="FO303" s="4" t="str">
        <f>VLOOKUP(Table_Neonatal5[[#This Row],[Antibiotics]],Table_YesNo8[],2,FALSE)</f>
        <v>Oui</v>
      </c>
      <c r="FP303" s="4" t="str">
        <f>VLOOKUP(Table_Neonatal5[[#This Row],[BilirubinMeas]],Table_YesNo8[],2,FALSE)</f>
        <v>Non</v>
      </c>
      <c r="FQ303" s="4" t="str">
        <f>VLOOKUP(Table_Neonatal5[[#This Row],[Phototherapy]],Table_YesNo8[],2,FALSE)</f>
        <v>Non</v>
      </c>
      <c r="FR303" s="3">
        <f>DATE(2000+Table_Neonatal5[[#This Row],[AdmitYear]],Table_Neonatal5[[#This Row],[AdmitMonth]],Table_Neonatal5[[#This Row],[AdmitDay]])</f>
        <v>42755</v>
      </c>
    </row>
    <row r="304" spans="1:174" x14ac:dyDescent="0.25">
      <c r="A304" t="s">
        <v>571</v>
      </c>
      <c r="B304" s="1">
        <v>0.47986111111111113</v>
      </c>
      <c r="C304" t="s">
        <v>185</v>
      </c>
      <c r="D304">
        <v>12</v>
      </c>
      <c r="E304">
        <v>10</v>
      </c>
      <c r="F304">
        <v>16</v>
      </c>
      <c r="G304">
        <v>0</v>
      </c>
      <c r="H304">
        <v>12</v>
      </c>
      <c r="I304">
        <v>10</v>
      </c>
      <c r="J304">
        <v>16</v>
      </c>
      <c r="K304">
        <v>0</v>
      </c>
      <c r="L304">
        <v>0</v>
      </c>
      <c r="M304">
        <v>0</v>
      </c>
      <c r="N304">
        <v>2400</v>
      </c>
      <c r="O304">
        <v>0</v>
      </c>
      <c r="P304">
        <v>0</v>
      </c>
      <c r="R304">
        <v>0</v>
      </c>
      <c r="T304" s="2">
        <v>0.55555555555555558</v>
      </c>
      <c r="U304">
        <v>0</v>
      </c>
      <c r="V304">
        <v>0</v>
      </c>
      <c r="W304">
        <v>0</v>
      </c>
      <c r="X304">
        <v>4</v>
      </c>
      <c r="Y304">
        <v>0</v>
      </c>
      <c r="AA304">
        <v>3</v>
      </c>
      <c r="AB304">
        <v>0</v>
      </c>
      <c r="AD304">
        <v>15</v>
      </c>
      <c r="AE304">
        <v>10</v>
      </c>
      <c r="AF304">
        <v>16</v>
      </c>
      <c r="AG304">
        <v>0</v>
      </c>
      <c r="AH304">
        <v>3</v>
      </c>
      <c r="AI304">
        <v>0</v>
      </c>
      <c r="AJ304">
        <v>1</v>
      </c>
      <c r="AK304">
        <v>2250</v>
      </c>
      <c r="AL304">
        <v>0</v>
      </c>
      <c r="AM304">
        <v>17</v>
      </c>
      <c r="AN304" s="2">
        <v>0.55555555555555558</v>
      </c>
      <c r="AO304">
        <v>0</v>
      </c>
      <c r="AP304">
        <v>12</v>
      </c>
      <c r="AQ304">
        <v>10</v>
      </c>
      <c r="AR304">
        <v>16</v>
      </c>
      <c r="AS304">
        <v>0</v>
      </c>
      <c r="AT304">
        <v>0</v>
      </c>
      <c r="AU304" s="1"/>
      <c r="AV304">
        <v>0</v>
      </c>
      <c r="AX304">
        <v>0</v>
      </c>
      <c r="AZ304">
        <v>0</v>
      </c>
      <c r="BA304">
        <v>1</v>
      </c>
      <c r="BB304">
        <v>1</v>
      </c>
      <c r="BC304">
        <v>12</v>
      </c>
      <c r="BD304">
        <v>10</v>
      </c>
      <c r="BE304">
        <v>16</v>
      </c>
      <c r="BF304">
        <v>0</v>
      </c>
      <c r="BG304" s="2"/>
      <c r="BH304">
        <v>0</v>
      </c>
      <c r="BI304">
        <v>13</v>
      </c>
      <c r="BJ304">
        <v>10</v>
      </c>
      <c r="BK304">
        <v>16</v>
      </c>
      <c r="BL304">
        <v>0</v>
      </c>
      <c r="BM304" s="1"/>
      <c r="BN304">
        <v>0</v>
      </c>
      <c r="BP304" s="3"/>
      <c r="BQ304">
        <v>0</v>
      </c>
      <c r="BR304" s="3"/>
      <c r="BS304">
        <v>0</v>
      </c>
      <c r="BT304">
        <v>1</v>
      </c>
      <c r="BU304">
        <v>0</v>
      </c>
      <c r="DZ304">
        <v>1</v>
      </c>
      <c r="EA304">
        <v>12</v>
      </c>
      <c r="EB304">
        <v>10</v>
      </c>
      <c r="EC304">
        <v>16</v>
      </c>
      <c r="ED304">
        <v>0</v>
      </c>
      <c r="EE304">
        <v>112.5</v>
      </c>
      <c r="EF304">
        <v>2</v>
      </c>
      <c r="EG304">
        <v>6.75</v>
      </c>
      <c r="EH304">
        <v>1</v>
      </c>
      <c r="EM304">
        <v>0</v>
      </c>
      <c r="ES304">
        <v>0</v>
      </c>
      <c r="ET304">
        <v>0</v>
      </c>
      <c r="EV304" t="s">
        <v>189</v>
      </c>
      <c r="EW304">
        <v>11</v>
      </c>
      <c r="EX304">
        <v>11</v>
      </c>
      <c r="EY304">
        <v>16</v>
      </c>
      <c r="EZ304" s="1">
        <v>0.48541666666666666</v>
      </c>
      <c r="FA304" t="str">
        <f>VLOOKUP(Table_Neonatal5[[#This Row],[Gender]],Table_Gender2[],2,FALSE)</f>
        <v>masculin</v>
      </c>
      <c r="FB304" t="e">
        <f>VLOOKUP(Table_Neonatal5[[#This Row],[PretermBy]],Table_PretermBy7[],2,FALSE)</f>
        <v>#N/A</v>
      </c>
      <c r="FC304" t="str">
        <f>VLOOKUP(Table_Neonatal5[[#This Row],[Diagnosis1]],Table_diagnosis[],2,FALSE)</f>
        <v>Detresse respiratoire</v>
      </c>
      <c r="FD304" t="str">
        <f>VLOOKUP(Table_Neonatal5[[#This Row],[Diagnosis2]],Table_diagnosis[],2,FALSE)</f>
        <v>Infection neonatale / septicimie neonatale</v>
      </c>
      <c r="FE304" s="4" t="str">
        <f>VLOOKUP(Table_Neonatal5[[#This Row],[DischargeLoc]],Table_DischargeLoc1[],2,FALSE)</f>
        <v>Sortie/maternite</v>
      </c>
      <c r="FF304" s="4" t="str">
        <f>VLOOKUP(Table_Neonatal5[[#This Row],[AdmissionTempLow]],Table_YesNo8[],2,FALSE)</f>
        <v>Non</v>
      </c>
      <c r="FG304" s="4" t="str">
        <f>VLOOKUP(Table_Neonatal5[[#This Row],[BirthWeightLow]],Table_YesNo8[],2,FALSE)</f>
        <v>Non</v>
      </c>
      <c r="FH304" s="4" t="str">
        <f>VLOOKUP(Table_Neonatal5[[#This Row],[GestationalAgeLow]],Table_YesNo8[],2,FALSE)</f>
        <v>Non</v>
      </c>
      <c r="FI304" s="4" t="str">
        <f>VLOOKUP(Table_Neonatal5[[#This Row],[MethRx]],Table_YesNo8[],2,FALSE)</f>
        <v>Non</v>
      </c>
      <c r="FJ304" s="4" t="str">
        <f>VLOOKUP(Table_Neonatal5[[#This Row],[OxygenTherapy]],Table_YesNo8[],2,FALSE)</f>
        <v>Oui</v>
      </c>
      <c r="FK304" s="4" t="str">
        <f>VLOOKUP(Table_Neonatal5[[#This Row],[OxygenMethod]],Table_OxygenMethod6[],2,FALSE)</f>
        <v>canule nasale/mask</v>
      </c>
      <c r="FL304" s="4" t="str">
        <f>VLOOKUP(Table_Neonatal5[[#This Row],[BloodSugarLow]],Table_YesNo8[],2,FALSE)</f>
        <v>Non</v>
      </c>
      <c r="FM304" s="4" t="str">
        <f>VLOOKUP(Table_Neonatal5[[#This Row],[AdmittedFirst48]],Table_YesNo8[],2,FALSE)</f>
        <v>Oui</v>
      </c>
      <c r="FN304" s="4" t="str">
        <f>VLOOKUP(Table_Neonatal5[[#This Row],[Remained2weeks]],Table_YesNo8[],2,FALSE)</f>
        <v>Non</v>
      </c>
      <c r="FO304" s="4" t="str">
        <f>VLOOKUP(Table_Neonatal5[[#This Row],[Antibiotics]],Table_YesNo8[],2,FALSE)</f>
        <v>Oui</v>
      </c>
      <c r="FP304" s="4" t="str">
        <f>VLOOKUP(Table_Neonatal5[[#This Row],[BilirubinMeas]],Table_YesNo8[],2,FALSE)</f>
        <v>Non</v>
      </c>
      <c r="FQ304" s="4" t="str">
        <f>VLOOKUP(Table_Neonatal5[[#This Row],[Phototherapy]],Table_YesNo8[],2,FALSE)</f>
        <v>Non</v>
      </c>
      <c r="FR304" s="3">
        <f>DATE(2000+Table_Neonatal5[[#This Row],[AdmitYear]],Table_Neonatal5[[#This Row],[AdmitMonth]],Table_Neonatal5[[#This Row],[AdmitDay]])</f>
        <v>42655</v>
      </c>
    </row>
    <row r="305" spans="1:174" x14ac:dyDescent="0.25">
      <c r="A305" t="s">
        <v>572</v>
      </c>
      <c r="B305" s="1">
        <v>0.60347222222222219</v>
      </c>
      <c r="C305" t="s">
        <v>185</v>
      </c>
      <c r="D305">
        <v>22</v>
      </c>
      <c r="E305">
        <v>10</v>
      </c>
      <c r="F305">
        <v>16</v>
      </c>
      <c r="G305">
        <v>0</v>
      </c>
      <c r="H305">
        <v>22</v>
      </c>
      <c r="I305">
        <v>10</v>
      </c>
      <c r="J305">
        <v>16</v>
      </c>
      <c r="K305">
        <v>0</v>
      </c>
      <c r="L305">
        <v>0</v>
      </c>
      <c r="M305">
        <v>0</v>
      </c>
      <c r="N305">
        <v>2500</v>
      </c>
      <c r="O305">
        <v>0</v>
      </c>
      <c r="P305">
        <v>1</v>
      </c>
      <c r="Q305">
        <v>36</v>
      </c>
      <c r="R305">
        <v>0</v>
      </c>
      <c r="T305" s="2">
        <v>0.83333333333333337</v>
      </c>
      <c r="U305">
        <v>0</v>
      </c>
      <c r="V305">
        <v>0</v>
      </c>
      <c r="W305">
        <v>0</v>
      </c>
      <c r="X305">
        <v>1</v>
      </c>
      <c r="Y305">
        <v>0</v>
      </c>
      <c r="AA305">
        <v>3</v>
      </c>
      <c r="AB305">
        <v>0</v>
      </c>
      <c r="AD305">
        <v>25</v>
      </c>
      <c r="AE305">
        <v>10</v>
      </c>
      <c r="AF305">
        <v>16</v>
      </c>
      <c r="AG305">
        <v>0</v>
      </c>
      <c r="AH305">
        <v>3</v>
      </c>
      <c r="AI305">
        <v>0</v>
      </c>
      <c r="AJ305">
        <v>1</v>
      </c>
      <c r="AK305">
        <v>2250</v>
      </c>
      <c r="AL305">
        <v>0</v>
      </c>
      <c r="AM305">
        <v>17</v>
      </c>
      <c r="AN305" s="2">
        <v>0.83333333333333337</v>
      </c>
      <c r="AO305">
        <v>0</v>
      </c>
      <c r="AP305">
        <v>22</v>
      </c>
      <c r="AQ305">
        <v>10</v>
      </c>
      <c r="AR305">
        <v>16</v>
      </c>
      <c r="AS305">
        <v>0</v>
      </c>
      <c r="AT305">
        <v>0</v>
      </c>
      <c r="AU305" s="1"/>
      <c r="AV305">
        <v>0</v>
      </c>
      <c r="AX305">
        <v>0</v>
      </c>
      <c r="AZ305">
        <v>0</v>
      </c>
      <c r="BA305">
        <v>1</v>
      </c>
      <c r="BB305">
        <v>1</v>
      </c>
      <c r="BC305">
        <v>22</v>
      </c>
      <c r="BD305">
        <v>10</v>
      </c>
      <c r="BE305">
        <v>16</v>
      </c>
      <c r="BF305">
        <v>0</v>
      </c>
      <c r="BG305" s="2">
        <v>0.83333333333333337</v>
      </c>
      <c r="BH305">
        <v>0</v>
      </c>
      <c r="BI305">
        <v>22</v>
      </c>
      <c r="BJ305">
        <v>10</v>
      </c>
      <c r="BK305">
        <v>16</v>
      </c>
      <c r="BL305">
        <v>0</v>
      </c>
      <c r="BM305" s="1">
        <v>0.25</v>
      </c>
      <c r="BN305">
        <v>0</v>
      </c>
      <c r="BO305">
        <v>0</v>
      </c>
      <c r="BP305" s="3"/>
      <c r="BQ305">
        <v>0</v>
      </c>
      <c r="BR305" s="3"/>
      <c r="BS305">
        <v>0</v>
      </c>
      <c r="BT305">
        <v>1</v>
      </c>
      <c r="BU305">
        <v>0</v>
      </c>
      <c r="DZ305">
        <v>1</v>
      </c>
      <c r="EA305">
        <v>22</v>
      </c>
      <c r="EB305">
        <v>10</v>
      </c>
      <c r="EC305">
        <v>16</v>
      </c>
      <c r="ED305">
        <v>0</v>
      </c>
      <c r="EE305">
        <v>122.5</v>
      </c>
      <c r="EF305">
        <v>2</v>
      </c>
      <c r="EG305">
        <v>12.25</v>
      </c>
      <c r="EH305">
        <v>1</v>
      </c>
      <c r="EM305">
        <v>0</v>
      </c>
      <c r="ES305">
        <v>0</v>
      </c>
      <c r="ET305">
        <v>0</v>
      </c>
      <c r="EV305" t="s">
        <v>189</v>
      </c>
      <c r="EW305">
        <v>11</v>
      </c>
      <c r="EX305">
        <v>11</v>
      </c>
      <c r="EY305">
        <v>16</v>
      </c>
      <c r="EZ305" s="1">
        <v>0.6069444444444444</v>
      </c>
      <c r="FA305" t="str">
        <f>VLOOKUP(Table_Neonatal5[[#This Row],[Gender]],Table_Gender2[],2,FALSE)</f>
        <v>masculin</v>
      </c>
      <c r="FB305" t="e">
        <f>VLOOKUP(Table_Neonatal5[[#This Row],[PretermBy]],Table_PretermBy7[],2,FALSE)</f>
        <v>#N/A</v>
      </c>
      <c r="FC305" t="str">
        <f>VLOOKUP(Table_Neonatal5[[#This Row],[Diagnosis1]],Table_diagnosis[],2,FALSE)</f>
        <v>Prematurite</v>
      </c>
      <c r="FD305" t="str">
        <f>VLOOKUP(Table_Neonatal5[[#This Row],[Diagnosis2]],Table_diagnosis[],2,FALSE)</f>
        <v>Infection neonatale / septicimie neonatale</v>
      </c>
      <c r="FE305" s="4" t="str">
        <f>VLOOKUP(Table_Neonatal5[[#This Row],[DischargeLoc]],Table_DischargeLoc1[],2,FALSE)</f>
        <v>Sortie/maternite</v>
      </c>
      <c r="FF305" s="4" t="str">
        <f>VLOOKUP(Table_Neonatal5[[#This Row],[AdmissionTempLow]],Table_YesNo8[],2,FALSE)</f>
        <v>Non</v>
      </c>
      <c r="FG305" s="4" t="str">
        <f>VLOOKUP(Table_Neonatal5[[#This Row],[BirthWeightLow]],Table_YesNo8[],2,FALSE)</f>
        <v>Non</v>
      </c>
      <c r="FH305" s="4" t="str">
        <f>VLOOKUP(Table_Neonatal5[[#This Row],[GestationalAgeLow]],Table_YesNo8[],2,FALSE)</f>
        <v>Non</v>
      </c>
      <c r="FI305" s="4" t="str">
        <f>VLOOKUP(Table_Neonatal5[[#This Row],[MethRx]],Table_YesNo8[],2,FALSE)</f>
        <v>Non</v>
      </c>
      <c r="FJ305" s="4" t="str">
        <f>VLOOKUP(Table_Neonatal5[[#This Row],[OxygenTherapy]],Table_YesNo8[],2,FALSE)</f>
        <v>Oui</v>
      </c>
      <c r="FK305" s="4" t="str">
        <f>VLOOKUP(Table_Neonatal5[[#This Row],[OxygenMethod]],Table_OxygenMethod6[],2,FALSE)</f>
        <v>canule nasale/mask</v>
      </c>
      <c r="FL305" s="4" t="str">
        <f>VLOOKUP(Table_Neonatal5[[#This Row],[BloodSugarLow]],Table_YesNo8[],2,FALSE)</f>
        <v>Non</v>
      </c>
      <c r="FM305" s="4" t="str">
        <f>VLOOKUP(Table_Neonatal5[[#This Row],[AdmittedFirst48]],Table_YesNo8[],2,FALSE)</f>
        <v>Oui</v>
      </c>
      <c r="FN305" s="4" t="str">
        <f>VLOOKUP(Table_Neonatal5[[#This Row],[Remained2weeks]],Table_YesNo8[],2,FALSE)</f>
        <v>Non</v>
      </c>
      <c r="FO305" s="4" t="str">
        <f>VLOOKUP(Table_Neonatal5[[#This Row],[Antibiotics]],Table_YesNo8[],2,FALSE)</f>
        <v>Oui</v>
      </c>
      <c r="FP305" s="4" t="str">
        <f>VLOOKUP(Table_Neonatal5[[#This Row],[BilirubinMeas]],Table_YesNo8[],2,FALSE)</f>
        <v>Non</v>
      </c>
      <c r="FQ305" s="4" t="str">
        <f>VLOOKUP(Table_Neonatal5[[#This Row],[Phototherapy]],Table_YesNo8[],2,FALSE)</f>
        <v>Non</v>
      </c>
      <c r="FR305" s="3">
        <f>DATE(2000+Table_Neonatal5[[#This Row],[AdmitYear]],Table_Neonatal5[[#This Row],[AdmitMonth]],Table_Neonatal5[[#This Row],[AdmitDay]])</f>
        <v>42665</v>
      </c>
    </row>
    <row r="306" spans="1:174" x14ac:dyDescent="0.25">
      <c r="A306" t="s">
        <v>573</v>
      </c>
      <c r="B306" s="1">
        <v>0.50138888888888888</v>
      </c>
      <c r="C306" t="s">
        <v>185</v>
      </c>
      <c r="D306">
        <v>3</v>
      </c>
      <c r="E306">
        <v>11</v>
      </c>
      <c r="F306">
        <v>16</v>
      </c>
      <c r="G306">
        <v>0</v>
      </c>
      <c r="H306">
        <v>4</v>
      </c>
      <c r="I306">
        <v>11</v>
      </c>
      <c r="J306">
        <v>16</v>
      </c>
      <c r="K306">
        <v>0</v>
      </c>
      <c r="L306">
        <v>0</v>
      </c>
      <c r="M306">
        <v>0</v>
      </c>
      <c r="N306">
        <v>2600</v>
      </c>
      <c r="O306">
        <v>0</v>
      </c>
      <c r="P306">
        <v>0</v>
      </c>
      <c r="R306">
        <v>0</v>
      </c>
      <c r="T306" s="2">
        <v>0.29166666666666669</v>
      </c>
      <c r="U306">
        <v>0</v>
      </c>
      <c r="V306">
        <v>0</v>
      </c>
      <c r="W306">
        <v>0</v>
      </c>
      <c r="X306">
        <v>3</v>
      </c>
      <c r="Y306">
        <v>0</v>
      </c>
      <c r="AA306">
        <v>6</v>
      </c>
      <c r="AB306">
        <v>0</v>
      </c>
      <c r="AD306">
        <v>20</v>
      </c>
      <c r="AE306">
        <v>11</v>
      </c>
      <c r="AF306">
        <v>16</v>
      </c>
      <c r="AG306">
        <v>0</v>
      </c>
      <c r="AH306">
        <v>16</v>
      </c>
      <c r="AI306">
        <v>0</v>
      </c>
      <c r="AJ306">
        <v>1</v>
      </c>
      <c r="AK306">
        <v>3450</v>
      </c>
      <c r="AL306">
        <v>0</v>
      </c>
      <c r="AM306">
        <v>21</v>
      </c>
      <c r="AN306" s="2">
        <v>0.84097222222222223</v>
      </c>
      <c r="AO306">
        <v>0</v>
      </c>
      <c r="AP306">
        <v>20</v>
      </c>
      <c r="AQ306">
        <v>11</v>
      </c>
      <c r="AR306">
        <v>16</v>
      </c>
      <c r="AS306">
        <v>0</v>
      </c>
      <c r="AT306">
        <v>0</v>
      </c>
      <c r="AU306" s="1"/>
      <c r="AV306">
        <v>0</v>
      </c>
      <c r="AX306">
        <v>0</v>
      </c>
      <c r="AZ306">
        <v>0</v>
      </c>
      <c r="BA306">
        <v>1</v>
      </c>
      <c r="BC306">
        <v>4</v>
      </c>
      <c r="BD306">
        <v>11</v>
      </c>
      <c r="BE306">
        <v>16</v>
      </c>
      <c r="BF306">
        <v>0</v>
      </c>
      <c r="BG306" s="2">
        <v>0.375</v>
      </c>
      <c r="BH306">
        <v>0</v>
      </c>
      <c r="BI306">
        <v>4</v>
      </c>
      <c r="BJ306">
        <v>11</v>
      </c>
      <c r="BK306">
        <v>16</v>
      </c>
      <c r="BL306">
        <v>0</v>
      </c>
      <c r="BM306" s="1">
        <v>0.5</v>
      </c>
      <c r="BN306">
        <v>0</v>
      </c>
      <c r="BO306">
        <v>0</v>
      </c>
      <c r="BP306" s="3"/>
      <c r="BQ306">
        <v>0</v>
      </c>
      <c r="BR306" s="3"/>
      <c r="BS306">
        <v>0</v>
      </c>
      <c r="BT306">
        <v>1</v>
      </c>
      <c r="BU306">
        <v>1</v>
      </c>
      <c r="BV306">
        <v>4</v>
      </c>
      <c r="BW306">
        <v>11</v>
      </c>
      <c r="BX306">
        <v>16</v>
      </c>
      <c r="BY306">
        <v>2600</v>
      </c>
      <c r="BZ306">
        <v>5</v>
      </c>
      <c r="CA306">
        <v>11</v>
      </c>
      <c r="CB306">
        <v>16</v>
      </c>
      <c r="CC306">
        <v>2600</v>
      </c>
      <c r="CD306">
        <v>6</v>
      </c>
      <c r="CE306">
        <v>11</v>
      </c>
      <c r="CF306">
        <v>16</v>
      </c>
      <c r="CG306">
        <v>2750</v>
      </c>
      <c r="CH306">
        <v>7</v>
      </c>
      <c r="CI306">
        <v>11</v>
      </c>
      <c r="CJ306">
        <v>16</v>
      </c>
      <c r="CK306">
        <v>2800</v>
      </c>
      <c r="CL306">
        <v>8</v>
      </c>
      <c r="CM306">
        <v>11</v>
      </c>
      <c r="CN306">
        <v>16</v>
      </c>
      <c r="CO306">
        <v>2900</v>
      </c>
      <c r="CP306">
        <v>9</v>
      </c>
      <c r="CQ306">
        <v>11</v>
      </c>
      <c r="CR306">
        <v>16</v>
      </c>
      <c r="CS306">
        <v>2900</v>
      </c>
      <c r="CT306">
        <v>10</v>
      </c>
      <c r="CU306">
        <v>11</v>
      </c>
      <c r="CW306">
        <v>2800</v>
      </c>
      <c r="CX306">
        <v>11</v>
      </c>
      <c r="CY306">
        <v>11</v>
      </c>
      <c r="CZ306">
        <v>16</v>
      </c>
      <c r="DA306">
        <v>2900</v>
      </c>
      <c r="DB306">
        <v>12</v>
      </c>
      <c r="DC306">
        <v>11</v>
      </c>
      <c r="DD306">
        <v>16</v>
      </c>
      <c r="DE306">
        <v>3050</v>
      </c>
      <c r="DF306">
        <v>13</v>
      </c>
      <c r="DG306">
        <v>11</v>
      </c>
      <c r="DH306">
        <v>16</v>
      </c>
      <c r="DI306">
        <v>3200</v>
      </c>
      <c r="DJ306">
        <v>14</v>
      </c>
      <c r="DK306">
        <v>11</v>
      </c>
      <c r="DL306">
        <v>16</v>
      </c>
      <c r="DM306">
        <v>3200</v>
      </c>
      <c r="DN306">
        <v>15</v>
      </c>
      <c r="DO306">
        <v>11</v>
      </c>
      <c r="DP306">
        <v>16</v>
      </c>
      <c r="DQ306">
        <v>3250</v>
      </c>
      <c r="DZ306">
        <v>1</v>
      </c>
      <c r="EA306">
        <v>4</v>
      </c>
      <c r="EB306">
        <v>11</v>
      </c>
      <c r="EC306">
        <v>16</v>
      </c>
      <c r="ED306">
        <v>0</v>
      </c>
      <c r="EE306">
        <v>115</v>
      </c>
      <c r="EF306">
        <v>2</v>
      </c>
      <c r="EG306">
        <v>11.5</v>
      </c>
      <c r="EH306">
        <v>1</v>
      </c>
      <c r="EM306">
        <v>0</v>
      </c>
      <c r="ES306">
        <v>0</v>
      </c>
      <c r="ET306">
        <v>0</v>
      </c>
      <c r="EV306" t="s">
        <v>189</v>
      </c>
      <c r="EW306">
        <v>12</v>
      </c>
      <c r="EX306">
        <v>12</v>
      </c>
      <c r="EY306">
        <v>16</v>
      </c>
      <c r="EZ306" s="1">
        <v>0.50486111111111109</v>
      </c>
      <c r="FA306" t="str">
        <f>VLOOKUP(Table_Neonatal5[[#This Row],[Gender]],Table_Gender2[],2,FALSE)</f>
        <v>masculin</v>
      </c>
      <c r="FB306" t="e">
        <f>VLOOKUP(Table_Neonatal5[[#This Row],[PretermBy]],Table_PretermBy7[],2,FALSE)</f>
        <v>#N/A</v>
      </c>
      <c r="FC306" t="str">
        <f>VLOOKUP(Table_Neonatal5[[#This Row],[Diagnosis1]],Table_diagnosis[],2,FALSE)</f>
        <v>Infection neonatale / septicimie neonatale</v>
      </c>
      <c r="FD306" t="str">
        <f>VLOOKUP(Table_Neonatal5[[#This Row],[Diagnosis2]],Table_diagnosis[],2,FALSE)</f>
        <v>Hypoglycemie</v>
      </c>
      <c r="FE306" s="4" t="str">
        <f>VLOOKUP(Table_Neonatal5[[#This Row],[DischargeLoc]],Table_DischargeLoc1[],2,FALSE)</f>
        <v>Sortie/maternite</v>
      </c>
      <c r="FF306" s="4" t="str">
        <f>VLOOKUP(Table_Neonatal5[[#This Row],[AdmissionTempLow]],Table_YesNo8[],2,FALSE)</f>
        <v>Non</v>
      </c>
      <c r="FG306" s="4" t="str">
        <f>VLOOKUP(Table_Neonatal5[[#This Row],[BirthWeightLow]],Table_YesNo8[],2,FALSE)</f>
        <v>Non</v>
      </c>
      <c r="FH306" s="4" t="str">
        <f>VLOOKUP(Table_Neonatal5[[#This Row],[GestationalAgeLow]],Table_YesNo8[],2,FALSE)</f>
        <v>Non</v>
      </c>
      <c r="FI306" s="4" t="str">
        <f>VLOOKUP(Table_Neonatal5[[#This Row],[MethRx]],Table_YesNo8[],2,FALSE)</f>
        <v>Non</v>
      </c>
      <c r="FJ306" s="4" t="str">
        <f>VLOOKUP(Table_Neonatal5[[#This Row],[OxygenTherapy]],Table_YesNo8[],2,FALSE)</f>
        <v>Oui</v>
      </c>
      <c r="FK306" s="4" t="e">
        <f>VLOOKUP(Table_Neonatal5[[#This Row],[OxygenMethod]],Table_OxygenMethod6[],2,FALSE)</f>
        <v>#N/A</v>
      </c>
      <c r="FL306" s="4" t="str">
        <f>VLOOKUP(Table_Neonatal5[[#This Row],[BloodSugarLow]],Table_YesNo8[],2,FALSE)</f>
        <v>Non</v>
      </c>
      <c r="FM306" s="4" t="str">
        <f>VLOOKUP(Table_Neonatal5[[#This Row],[AdmittedFirst48]],Table_YesNo8[],2,FALSE)</f>
        <v>Oui</v>
      </c>
      <c r="FN306" s="4" t="str">
        <f>VLOOKUP(Table_Neonatal5[[#This Row],[Remained2weeks]],Table_YesNo8[],2,FALSE)</f>
        <v>Oui</v>
      </c>
      <c r="FO306" s="4" t="str">
        <f>VLOOKUP(Table_Neonatal5[[#This Row],[Antibiotics]],Table_YesNo8[],2,FALSE)</f>
        <v>Oui</v>
      </c>
      <c r="FP306" s="4" t="str">
        <f>VLOOKUP(Table_Neonatal5[[#This Row],[BilirubinMeas]],Table_YesNo8[],2,FALSE)</f>
        <v>Non</v>
      </c>
      <c r="FQ306" s="4" t="str">
        <f>VLOOKUP(Table_Neonatal5[[#This Row],[Phototherapy]],Table_YesNo8[],2,FALSE)</f>
        <v>Non</v>
      </c>
      <c r="FR306" s="3">
        <f>DATE(2000+Table_Neonatal5[[#This Row],[AdmitYear]],Table_Neonatal5[[#This Row],[AdmitMonth]],Table_Neonatal5[[#This Row],[AdmitDay]])</f>
        <v>42678</v>
      </c>
    </row>
    <row r="307" spans="1:174" x14ac:dyDescent="0.25">
      <c r="A307" t="s">
        <v>574</v>
      </c>
      <c r="B307" s="1">
        <v>0.6166666666666667</v>
      </c>
      <c r="C307" t="s">
        <v>185</v>
      </c>
      <c r="D307">
        <v>6</v>
      </c>
      <c r="E307">
        <v>10</v>
      </c>
      <c r="F307">
        <v>16</v>
      </c>
      <c r="G307">
        <v>0</v>
      </c>
      <c r="H307">
        <v>6</v>
      </c>
      <c r="I307">
        <v>10</v>
      </c>
      <c r="J307">
        <v>16</v>
      </c>
      <c r="K307">
        <v>0</v>
      </c>
      <c r="L307">
        <v>0</v>
      </c>
      <c r="M307">
        <v>0</v>
      </c>
      <c r="N307">
        <v>2100</v>
      </c>
      <c r="O307">
        <v>0</v>
      </c>
      <c r="P307">
        <v>1</v>
      </c>
      <c r="Q307">
        <v>34</v>
      </c>
      <c r="R307">
        <v>0</v>
      </c>
      <c r="T307" s="2">
        <v>0.91666666666666663</v>
      </c>
      <c r="U307">
        <v>0</v>
      </c>
      <c r="V307">
        <v>0</v>
      </c>
      <c r="W307">
        <v>0</v>
      </c>
      <c r="X307">
        <v>2</v>
      </c>
      <c r="Y307">
        <v>0</v>
      </c>
      <c r="AA307">
        <v>3</v>
      </c>
      <c r="AB307">
        <v>0</v>
      </c>
      <c r="AD307">
        <v>14</v>
      </c>
      <c r="AE307">
        <v>10</v>
      </c>
      <c r="AF307">
        <v>16</v>
      </c>
      <c r="AG307">
        <v>0</v>
      </c>
      <c r="AH307">
        <v>7</v>
      </c>
      <c r="AI307">
        <v>0</v>
      </c>
      <c r="AJ307">
        <v>1</v>
      </c>
      <c r="AK307">
        <v>2000</v>
      </c>
      <c r="AL307">
        <v>0</v>
      </c>
      <c r="AM307">
        <v>17</v>
      </c>
      <c r="AN307" s="2">
        <v>0.91666666666666663</v>
      </c>
      <c r="AO307">
        <v>0</v>
      </c>
      <c r="AP307">
        <v>6</v>
      </c>
      <c r="AQ307">
        <v>10</v>
      </c>
      <c r="AR307">
        <v>17</v>
      </c>
      <c r="AS307">
        <v>0</v>
      </c>
      <c r="AT307">
        <v>0</v>
      </c>
      <c r="AU307" s="1"/>
      <c r="AV307">
        <v>0</v>
      </c>
      <c r="AX307">
        <v>0</v>
      </c>
      <c r="AZ307">
        <v>0</v>
      </c>
      <c r="BA307">
        <v>0</v>
      </c>
      <c r="BF307">
        <v>0</v>
      </c>
      <c r="BG307" s="2"/>
      <c r="BH307">
        <v>0</v>
      </c>
      <c r="BL307">
        <v>0</v>
      </c>
      <c r="BM307" s="1"/>
      <c r="BN307">
        <v>0</v>
      </c>
      <c r="BO307">
        <v>0</v>
      </c>
      <c r="BP307" s="3"/>
      <c r="BQ307">
        <v>0</v>
      </c>
      <c r="BR307" s="3"/>
      <c r="BS307">
        <v>0</v>
      </c>
      <c r="BT307">
        <v>1</v>
      </c>
      <c r="BU307">
        <v>0</v>
      </c>
      <c r="DZ307">
        <v>1</v>
      </c>
      <c r="EA307">
        <v>19</v>
      </c>
      <c r="EB307">
        <v>9</v>
      </c>
      <c r="EC307">
        <v>16</v>
      </c>
      <c r="ED307">
        <v>0</v>
      </c>
      <c r="EE307">
        <v>105</v>
      </c>
      <c r="EF307">
        <v>2</v>
      </c>
      <c r="EG307">
        <v>6.3</v>
      </c>
      <c r="EH307">
        <v>1</v>
      </c>
      <c r="EM307">
        <v>0</v>
      </c>
      <c r="ES307">
        <v>0</v>
      </c>
      <c r="ET307">
        <v>0</v>
      </c>
      <c r="EV307" t="s">
        <v>189</v>
      </c>
      <c r="EW307">
        <v>11</v>
      </c>
      <c r="EX307">
        <v>11</v>
      </c>
      <c r="EY307">
        <v>16</v>
      </c>
      <c r="EZ307" s="1">
        <v>0.57986111111111116</v>
      </c>
      <c r="FA307" t="str">
        <f>VLOOKUP(Table_Neonatal5[[#This Row],[Gender]],Table_Gender2[],2,FALSE)</f>
        <v>masculin</v>
      </c>
      <c r="FB307" t="e">
        <f>VLOOKUP(Table_Neonatal5[[#This Row],[PretermBy]],Table_PretermBy7[],2,FALSE)</f>
        <v>#N/A</v>
      </c>
      <c r="FC307" t="str">
        <f>VLOOKUP(Table_Neonatal5[[#This Row],[Diagnosis1]],Table_diagnosis[],2,FALSE)</f>
        <v>Bas poids de naissance</v>
      </c>
      <c r="FD307" t="str">
        <f>VLOOKUP(Table_Neonatal5[[#This Row],[Diagnosis2]],Table_diagnosis[],2,FALSE)</f>
        <v>Infection neonatale / septicimie neonatale</v>
      </c>
      <c r="FE307" s="4" t="str">
        <f>VLOOKUP(Table_Neonatal5[[#This Row],[DischargeLoc]],Table_DischargeLoc1[],2,FALSE)</f>
        <v>Sortie/maternite</v>
      </c>
      <c r="FF307" s="4" t="str">
        <f>VLOOKUP(Table_Neonatal5[[#This Row],[AdmissionTempLow]],Table_YesNo8[],2,FALSE)</f>
        <v>Non</v>
      </c>
      <c r="FG307" s="4" t="str">
        <f>VLOOKUP(Table_Neonatal5[[#This Row],[BirthWeightLow]],Table_YesNo8[],2,FALSE)</f>
        <v>Non</v>
      </c>
      <c r="FH307" s="4" t="str">
        <f>VLOOKUP(Table_Neonatal5[[#This Row],[GestationalAgeLow]],Table_YesNo8[],2,FALSE)</f>
        <v>Non</v>
      </c>
      <c r="FI307" s="4" t="str">
        <f>VLOOKUP(Table_Neonatal5[[#This Row],[MethRx]],Table_YesNo8[],2,FALSE)</f>
        <v>Non</v>
      </c>
      <c r="FJ307" s="4" t="str">
        <f>VLOOKUP(Table_Neonatal5[[#This Row],[OxygenTherapy]],Table_YesNo8[],2,FALSE)</f>
        <v>Non</v>
      </c>
      <c r="FK307" s="4" t="e">
        <f>VLOOKUP(Table_Neonatal5[[#This Row],[OxygenMethod]],Table_OxygenMethod6[],2,FALSE)</f>
        <v>#N/A</v>
      </c>
      <c r="FL307" s="4" t="str">
        <f>VLOOKUP(Table_Neonatal5[[#This Row],[BloodSugarLow]],Table_YesNo8[],2,FALSE)</f>
        <v>Non</v>
      </c>
      <c r="FM307" s="4" t="str">
        <f>VLOOKUP(Table_Neonatal5[[#This Row],[AdmittedFirst48]],Table_YesNo8[],2,FALSE)</f>
        <v>Oui</v>
      </c>
      <c r="FN307" s="4" t="str">
        <f>VLOOKUP(Table_Neonatal5[[#This Row],[Remained2weeks]],Table_YesNo8[],2,FALSE)</f>
        <v>Non</v>
      </c>
      <c r="FO307" s="4" t="str">
        <f>VLOOKUP(Table_Neonatal5[[#This Row],[Antibiotics]],Table_YesNo8[],2,FALSE)</f>
        <v>Oui</v>
      </c>
      <c r="FP307" s="4" t="str">
        <f>VLOOKUP(Table_Neonatal5[[#This Row],[BilirubinMeas]],Table_YesNo8[],2,FALSE)</f>
        <v>Non</v>
      </c>
      <c r="FQ307" s="4" t="str">
        <f>VLOOKUP(Table_Neonatal5[[#This Row],[Phototherapy]],Table_YesNo8[],2,FALSE)</f>
        <v>Non</v>
      </c>
      <c r="FR307" s="3">
        <f>DATE(2000+Table_Neonatal5[[#This Row],[AdmitYear]],Table_Neonatal5[[#This Row],[AdmitMonth]],Table_Neonatal5[[#This Row],[AdmitDay]])</f>
        <v>42649</v>
      </c>
    </row>
    <row r="308" spans="1:174" x14ac:dyDescent="0.25">
      <c r="A308" t="s">
        <v>575</v>
      </c>
      <c r="B308" s="1">
        <v>0.5625</v>
      </c>
      <c r="C308" t="s">
        <v>185</v>
      </c>
      <c r="D308">
        <v>15</v>
      </c>
      <c r="E308">
        <v>12</v>
      </c>
      <c r="F308">
        <v>16</v>
      </c>
      <c r="G308">
        <v>0</v>
      </c>
      <c r="H308">
        <v>15</v>
      </c>
      <c r="I308">
        <v>12</v>
      </c>
      <c r="J308">
        <v>16</v>
      </c>
      <c r="K308">
        <v>0</v>
      </c>
      <c r="L308">
        <v>1</v>
      </c>
      <c r="M308">
        <v>0</v>
      </c>
      <c r="N308">
        <v>2500</v>
      </c>
      <c r="O308">
        <v>0</v>
      </c>
      <c r="P308">
        <v>0</v>
      </c>
      <c r="R308">
        <v>0</v>
      </c>
      <c r="T308" s="2">
        <v>0.8125</v>
      </c>
      <c r="U308">
        <v>0</v>
      </c>
      <c r="V308">
        <v>0</v>
      </c>
      <c r="W308">
        <v>0</v>
      </c>
      <c r="X308">
        <v>8</v>
      </c>
      <c r="Y308">
        <v>0</v>
      </c>
      <c r="AA308">
        <v>3</v>
      </c>
      <c r="AB308">
        <v>1</v>
      </c>
      <c r="AD308">
        <v>22</v>
      </c>
      <c r="AE308">
        <v>12</v>
      </c>
      <c r="AF308">
        <v>16</v>
      </c>
      <c r="AG308">
        <v>0</v>
      </c>
      <c r="AH308">
        <v>7</v>
      </c>
      <c r="AI308">
        <v>0</v>
      </c>
      <c r="AJ308">
        <v>1</v>
      </c>
      <c r="AK308">
        <v>2850</v>
      </c>
      <c r="AL308">
        <v>0</v>
      </c>
      <c r="AM308">
        <v>15</v>
      </c>
      <c r="AN308" s="2">
        <v>0.8125</v>
      </c>
      <c r="AO308">
        <v>0</v>
      </c>
      <c r="AP308">
        <v>15</v>
      </c>
      <c r="AQ308">
        <v>12</v>
      </c>
      <c r="AR308">
        <v>16</v>
      </c>
      <c r="AS308">
        <v>0</v>
      </c>
      <c r="AT308">
        <v>0</v>
      </c>
      <c r="AU308" s="1"/>
      <c r="AV308">
        <v>0</v>
      </c>
      <c r="AX308">
        <v>0</v>
      </c>
      <c r="AZ308">
        <v>0</v>
      </c>
      <c r="BA308">
        <v>0</v>
      </c>
      <c r="BB308">
        <v>1</v>
      </c>
      <c r="BF308">
        <v>0</v>
      </c>
      <c r="BG308" s="2"/>
      <c r="BH308">
        <v>0</v>
      </c>
      <c r="BL308">
        <v>0</v>
      </c>
      <c r="BM308" s="1"/>
      <c r="BN308">
        <v>0</v>
      </c>
      <c r="BP308" s="3"/>
      <c r="BR308" s="3"/>
      <c r="BT308">
        <v>1</v>
      </c>
      <c r="BU308">
        <v>0</v>
      </c>
      <c r="DZ308">
        <v>1</v>
      </c>
      <c r="EA308">
        <v>15</v>
      </c>
      <c r="EB308">
        <v>12</v>
      </c>
      <c r="EC308">
        <v>16</v>
      </c>
      <c r="EE308">
        <v>125</v>
      </c>
      <c r="EF308">
        <v>2</v>
      </c>
      <c r="EG308">
        <v>12.5</v>
      </c>
      <c r="EH308">
        <v>1</v>
      </c>
      <c r="EM308">
        <v>0</v>
      </c>
      <c r="ES308">
        <v>0</v>
      </c>
      <c r="ET308">
        <v>0</v>
      </c>
      <c r="EV308" t="s">
        <v>189</v>
      </c>
      <c r="EW308">
        <v>11</v>
      </c>
      <c r="EX308">
        <v>1</v>
      </c>
      <c r="EY308">
        <v>17</v>
      </c>
      <c r="EZ308" s="1">
        <v>0.56736111111111109</v>
      </c>
      <c r="FA308" t="str">
        <f>VLOOKUP(Table_Neonatal5[[#This Row],[Gender]],Table_Gender2[],2,FALSE)</f>
        <v>feminin</v>
      </c>
      <c r="FB308" t="e">
        <f>VLOOKUP(Table_Neonatal5[[#This Row],[PretermBy]],Table_PretermBy7[],2,FALSE)</f>
        <v>#N/A</v>
      </c>
      <c r="FC308" t="str">
        <f>VLOOKUP(Table_Neonatal5[[#This Row],[Diagnosis1]],Table_diagnosis[],2,FALSE)</f>
        <v>Asphyxia a la naissance / APGAR bas / HIE</v>
      </c>
      <c r="FD308" t="str">
        <f>VLOOKUP(Table_Neonatal5[[#This Row],[Diagnosis2]],Table_diagnosis[],2,FALSE)</f>
        <v>Infection neonatale / septicimie neonatale</v>
      </c>
      <c r="FE308" s="4" t="str">
        <f>VLOOKUP(Table_Neonatal5[[#This Row],[DischargeLoc]],Table_DischargeLoc1[],2,FALSE)</f>
        <v>Sortie/maternite</v>
      </c>
      <c r="FF308" s="4" t="str">
        <f>VLOOKUP(Table_Neonatal5[[#This Row],[AdmissionTempLow]],Table_YesNo8[],2,FALSE)</f>
        <v>Non</v>
      </c>
      <c r="FG308" s="4" t="str">
        <f>VLOOKUP(Table_Neonatal5[[#This Row],[BirthWeightLow]],Table_YesNo8[],2,FALSE)</f>
        <v>Non</v>
      </c>
      <c r="FH308" s="4" t="str">
        <f>VLOOKUP(Table_Neonatal5[[#This Row],[GestationalAgeLow]],Table_YesNo8[],2,FALSE)</f>
        <v>Non</v>
      </c>
      <c r="FI308" s="4" t="str">
        <f>VLOOKUP(Table_Neonatal5[[#This Row],[MethRx]],Table_YesNo8[],2,FALSE)</f>
        <v>Non</v>
      </c>
      <c r="FJ308" s="4" t="str">
        <f>VLOOKUP(Table_Neonatal5[[#This Row],[OxygenTherapy]],Table_YesNo8[],2,FALSE)</f>
        <v>Non</v>
      </c>
      <c r="FK308" s="4" t="str">
        <f>VLOOKUP(Table_Neonatal5[[#This Row],[OxygenMethod]],Table_OxygenMethod6[],2,FALSE)</f>
        <v>canule nasale/mask</v>
      </c>
      <c r="FL308" s="4" t="str">
        <f>VLOOKUP(Table_Neonatal5[[#This Row],[BloodSugarLow]],Table_YesNo8[],2,FALSE)</f>
        <v>Non</v>
      </c>
      <c r="FM308" s="4" t="str">
        <f>VLOOKUP(Table_Neonatal5[[#This Row],[AdmittedFirst48]],Table_YesNo8[],2,FALSE)</f>
        <v>Oui</v>
      </c>
      <c r="FN308" s="4" t="str">
        <f>VLOOKUP(Table_Neonatal5[[#This Row],[Remained2weeks]],Table_YesNo8[],2,FALSE)</f>
        <v>Non</v>
      </c>
      <c r="FO308" s="4" t="str">
        <f>VLOOKUP(Table_Neonatal5[[#This Row],[Antibiotics]],Table_YesNo8[],2,FALSE)</f>
        <v>Oui</v>
      </c>
      <c r="FP308" s="4" t="str">
        <f>VLOOKUP(Table_Neonatal5[[#This Row],[BilirubinMeas]],Table_YesNo8[],2,FALSE)</f>
        <v>Non</v>
      </c>
      <c r="FQ308" s="4" t="str">
        <f>VLOOKUP(Table_Neonatal5[[#This Row],[Phototherapy]],Table_YesNo8[],2,FALSE)</f>
        <v>Non</v>
      </c>
      <c r="FR308" s="3">
        <f>DATE(2000+Table_Neonatal5[[#This Row],[AdmitYear]],Table_Neonatal5[[#This Row],[AdmitMonth]],Table_Neonatal5[[#This Row],[AdmitDay]])</f>
        <v>42719</v>
      </c>
    </row>
    <row r="309" spans="1:174" x14ac:dyDescent="0.25">
      <c r="A309" t="s">
        <v>576</v>
      </c>
      <c r="B309" s="1">
        <v>0.46388888888888891</v>
      </c>
      <c r="C309" t="s">
        <v>185</v>
      </c>
      <c r="D309">
        <v>17</v>
      </c>
      <c r="E309">
        <v>1</v>
      </c>
      <c r="F309">
        <v>17</v>
      </c>
      <c r="G309">
        <v>0</v>
      </c>
      <c r="H309">
        <v>17</v>
      </c>
      <c r="I309">
        <v>1</v>
      </c>
      <c r="J309">
        <v>17</v>
      </c>
      <c r="K309">
        <v>0</v>
      </c>
      <c r="L309">
        <v>0</v>
      </c>
      <c r="M309">
        <v>0</v>
      </c>
      <c r="N309">
        <v>2900</v>
      </c>
      <c r="O309">
        <v>0</v>
      </c>
      <c r="P309">
        <v>0</v>
      </c>
      <c r="R309">
        <v>0</v>
      </c>
      <c r="T309" s="2">
        <v>0.8041666666666667</v>
      </c>
      <c r="U309">
        <v>0</v>
      </c>
      <c r="V309">
        <v>0</v>
      </c>
      <c r="W309">
        <v>0</v>
      </c>
      <c r="X309">
        <v>4</v>
      </c>
      <c r="Y309">
        <v>0</v>
      </c>
      <c r="AA309">
        <v>8</v>
      </c>
      <c r="AB309">
        <v>0</v>
      </c>
      <c r="AC309" t="s">
        <v>4</v>
      </c>
      <c r="AD309">
        <v>27</v>
      </c>
      <c r="AE309">
        <v>1</v>
      </c>
      <c r="AF309">
        <v>17</v>
      </c>
      <c r="AG309">
        <v>0</v>
      </c>
      <c r="AH309">
        <v>10</v>
      </c>
      <c r="AI309">
        <v>0</v>
      </c>
      <c r="AJ309">
        <v>1</v>
      </c>
      <c r="AK309">
        <v>3000</v>
      </c>
      <c r="AL309">
        <v>0</v>
      </c>
      <c r="AM309">
        <v>16</v>
      </c>
      <c r="AN309" s="2">
        <v>0.8041666666666667</v>
      </c>
      <c r="AO309">
        <v>0</v>
      </c>
      <c r="AP309">
        <v>17</v>
      </c>
      <c r="AQ309">
        <v>1</v>
      </c>
      <c r="AR309">
        <v>17</v>
      </c>
      <c r="AS309">
        <v>0</v>
      </c>
      <c r="AT309">
        <v>0</v>
      </c>
      <c r="AU309" s="1"/>
      <c r="AV309">
        <v>0</v>
      </c>
      <c r="AX309">
        <v>0</v>
      </c>
      <c r="AZ309">
        <v>0</v>
      </c>
      <c r="BA309">
        <v>0</v>
      </c>
      <c r="BF309">
        <v>0</v>
      </c>
      <c r="BG309" s="2"/>
      <c r="BH309">
        <v>0</v>
      </c>
      <c r="BL309">
        <v>0</v>
      </c>
      <c r="BM309" s="1"/>
      <c r="BN309">
        <v>0</v>
      </c>
      <c r="BO309">
        <v>0</v>
      </c>
      <c r="BP309" s="3"/>
      <c r="BQ309">
        <v>0</v>
      </c>
      <c r="BR309" s="3"/>
      <c r="BS309">
        <v>0</v>
      </c>
      <c r="BT309">
        <v>1</v>
      </c>
      <c r="BU309">
        <v>0</v>
      </c>
      <c r="DZ309">
        <v>1</v>
      </c>
      <c r="EA309">
        <v>17</v>
      </c>
      <c r="EB309">
        <v>1</v>
      </c>
      <c r="EC309">
        <v>17</v>
      </c>
      <c r="ED309">
        <v>0</v>
      </c>
      <c r="EE309">
        <v>135</v>
      </c>
      <c r="EF309">
        <v>2</v>
      </c>
      <c r="EG309">
        <v>13.5</v>
      </c>
      <c r="EH309">
        <v>1</v>
      </c>
      <c r="EM309">
        <v>1</v>
      </c>
      <c r="EO309">
        <v>9</v>
      </c>
      <c r="EP309">
        <v>24</v>
      </c>
      <c r="EQ309">
        <v>1</v>
      </c>
      <c r="ER309">
        <v>17</v>
      </c>
      <c r="ES309">
        <v>0</v>
      </c>
      <c r="ET309">
        <v>1</v>
      </c>
      <c r="EV309" t="s">
        <v>189</v>
      </c>
      <c r="EW309">
        <v>2</v>
      </c>
      <c r="EX309">
        <v>2</v>
      </c>
      <c r="EY309">
        <v>17</v>
      </c>
      <c r="EZ309" s="1">
        <v>0.46736111111111112</v>
      </c>
      <c r="FA309" t="str">
        <f>VLOOKUP(Table_Neonatal5[[#This Row],[Gender]],Table_Gender2[],2,FALSE)</f>
        <v>masculin</v>
      </c>
      <c r="FB309" t="e">
        <f>VLOOKUP(Table_Neonatal5[[#This Row],[PretermBy]],Table_PretermBy7[],2,FALSE)</f>
        <v>#N/A</v>
      </c>
      <c r="FC309" t="str">
        <f>VLOOKUP(Table_Neonatal5[[#This Row],[Diagnosis1]],Table_diagnosis[],2,FALSE)</f>
        <v>Detresse respiratoire</v>
      </c>
      <c r="FD309" t="str">
        <f>VLOOKUP(Table_Neonatal5[[#This Row],[Diagnosis2]],Table_diagnosis[],2,FALSE)</f>
        <v>Asphyxia a la naissance / APGAR bas / HIE</v>
      </c>
      <c r="FE309" s="4" t="str">
        <f>VLOOKUP(Table_Neonatal5[[#This Row],[DischargeLoc]],Table_DischargeLoc1[],2,FALSE)</f>
        <v>Sortie/maternite</v>
      </c>
      <c r="FF309" s="4" t="str">
        <f>VLOOKUP(Table_Neonatal5[[#This Row],[AdmissionTempLow]],Table_YesNo8[],2,FALSE)</f>
        <v>Non</v>
      </c>
      <c r="FG309" s="4" t="str">
        <f>VLOOKUP(Table_Neonatal5[[#This Row],[BirthWeightLow]],Table_YesNo8[],2,FALSE)</f>
        <v>Non</v>
      </c>
      <c r="FH309" s="4" t="str">
        <f>VLOOKUP(Table_Neonatal5[[#This Row],[GestationalAgeLow]],Table_YesNo8[],2,FALSE)</f>
        <v>Non</v>
      </c>
      <c r="FI309" s="4" t="str">
        <f>VLOOKUP(Table_Neonatal5[[#This Row],[MethRx]],Table_YesNo8[],2,FALSE)</f>
        <v>Non</v>
      </c>
      <c r="FJ309" s="4" t="str">
        <f>VLOOKUP(Table_Neonatal5[[#This Row],[OxygenTherapy]],Table_YesNo8[],2,FALSE)</f>
        <v>Non</v>
      </c>
      <c r="FK309" s="4" t="e">
        <f>VLOOKUP(Table_Neonatal5[[#This Row],[OxygenMethod]],Table_OxygenMethod6[],2,FALSE)</f>
        <v>#N/A</v>
      </c>
      <c r="FL309" s="4" t="str">
        <f>VLOOKUP(Table_Neonatal5[[#This Row],[BloodSugarLow]],Table_YesNo8[],2,FALSE)</f>
        <v>Non</v>
      </c>
      <c r="FM309" s="4" t="str">
        <f>VLOOKUP(Table_Neonatal5[[#This Row],[AdmittedFirst48]],Table_YesNo8[],2,FALSE)</f>
        <v>Oui</v>
      </c>
      <c r="FN309" s="4" t="str">
        <f>VLOOKUP(Table_Neonatal5[[#This Row],[Remained2weeks]],Table_YesNo8[],2,FALSE)</f>
        <v>Non</v>
      </c>
      <c r="FO309" s="4" t="str">
        <f>VLOOKUP(Table_Neonatal5[[#This Row],[Antibiotics]],Table_YesNo8[],2,FALSE)</f>
        <v>Oui</v>
      </c>
      <c r="FP309" s="4" t="str">
        <f>VLOOKUP(Table_Neonatal5[[#This Row],[BilirubinMeas]],Table_YesNo8[],2,FALSE)</f>
        <v>Oui</v>
      </c>
      <c r="FQ309" s="4" t="str">
        <f>VLOOKUP(Table_Neonatal5[[#This Row],[Phototherapy]],Table_YesNo8[],2,FALSE)</f>
        <v>Oui</v>
      </c>
      <c r="FR309" s="3">
        <f>DATE(2000+Table_Neonatal5[[#This Row],[AdmitYear]],Table_Neonatal5[[#This Row],[AdmitMonth]],Table_Neonatal5[[#This Row],[AdmitDay]])</f>
        <v>42752</v>
      </c>
    </row>
    <row r="310" spans="1:174" x14ac:dyDescent="0.25">
      <c r="A310" t="s">
        <v>577</v>
      </c>
      <c r="B310" s="1">
        <v>0.58472222222222225</v>
      </c>
      <c r="C310" t="s">
        <v>185</v>
      </c>
      <c r="D310">
        <v>22</v>
      </c>
      <c r="E310">
        <v>11</v>
      </c>
      <c r="F310">
        <v>16</v>
      </c>
      <c r="G310">
        <v>0</v>
      </c>
      <c r="H310">
        <v>22</v>
      </c>
      <c r="I310">
        <v>11</v>
      </c>
      <c r="J310">
        <v>16</v>
      </c>
      <c r="K310">
        <v>0</v>
      </c>
      <c r="L310">
        <v>1</v>
      </c>
      <c r="M310">
        <v>0</v>
      </c>
      <c r="N310">
        <v>2850</v>
      </c>
      <c r="O310">
        <v>0</v>
      </c>
      <c r="P310">
        <v>0</v>
      </c>
      <c r="R310">
        <v>0</v>
      </c>
      <c r="T310" s="2">
        <v>0.5</v>
      </c>
      <c r="U310">
        <v>0</v>
      </c>
      <c r="V310">
        <v>0</v>
      </c>
      <c r="W310">
        <v>0</v>
      </c>
      <c r="X310">
        <v>3</v>
      </c>
      <c r="Y310">
        <v>0</v>
      </c>
      <c r="AB310">
        <v>1</v>
      </c>
      <c r="AD310">
        <v>29</v>
      </c>
      <c r="AE310">
        <v>11</v>
      </c>
      <c r="AF310">
        <v>16</v>
      </c>
      <c r="AG310">
        <v>0</v>
      </c>
      <c r="AH310">
        <v>7</v>
      </c>
      <c r="AI310">
        <v>0</v>
      </c>
      <c r="AJ310">
        <v>1</v>
      </c>
      <c r="AK310">
        <v>2950</v>
      </c>
      <c r="AL310">
        <v>0</v>
      </c>
      <c r="AM310">
        <v>17</v>
      </c>
      <c r="AN310" s="2">
        <v>0.5</v>
      </c>
      <c r="AO310">
        <v>0</v>
      </c>
      <c r="AP310">
        <v>22</v>
      </c>
      <c r="AQ310">
        <v>11</v>
      </c>
      <c r="AR310">
        <v>16</v>
      </c>
      <c r="AS310">
        <v>0</v>
      </c>
      <c r="AT310">
        <v>0</v>
      </c>
      <c r="AU310" s="1"/>
      <c r="AV310">
        <v>0</v>
      </c>
      <c r="AX310">
        <v>0</v>
      </c>
      <c r="AZ310">
        <v>0</v>
      </c>
      <c r="BA310">
        <v>0</v>
      </c>
      <c r="BF310">
        <v>0</v>
      </c>
      <c r="BG310" s="2"/>
      <c r="BH310">
        <v>0</v>
      </c>
      <c r="BL310">
        <v>0</v>
      </c>
      <c r="BM310" s="1"/>
      <c r="BN310">
        <v>0</v>
      </c>
      <c r="BP310" s="3"/>
      <c r="BQ310">
        <v>0</v>
      </c>
      <c r="BR310" s="3"/>
      <c r="BS310">
        <v>0</v>
      </c>
      <c r="BT310">
        <v>1</v>
      </c>
      <c r="BU310">
        <v>0</v>
      </c>
      <c r="DZ310">
        <v>1</v>
      </c>
      <c r="EA310">
        <v>22</v>
      </c>
      <c r="EB310">
        <v>11</v>
      </c>
      <c r="EC310">
        <v>16</v>
      </c>
      <c r="ED310">
        <v>0</v>
      </c>
      <c r="EE310">
        <v>142.5</v>
      </c>
      <c r="EF310">
        <v>2</v>
      </c>
      <c r="EG310">
        <v>14.25</v>
      </c>
      <c r="EH310">
        <v>1</v>
      </c>
      <c r="EM310">
        <v>0</v>
      </c>
      <c r="ES310">
        <v>0</v>
      </c>
      <c r="ET310">
        <v>0</v>
      </c>
      <c r="EV310" t="s">
        <v>189</v>
      </c>
      <c r="EW310">
        <v>12</v>
      </c>
      <c r="EX310">
        <v>12</v>
      </c>
      <c r="EY310">
        <v>16</v>
      </c>
      <c r="EZ310" s="1">
        <v>0.58888888888888891</v>
      </c>
      <c r="FA310" t="str">
        <f>VLOOKUP(Table_Neonatal5[[#This Row],[Gender]],Table_Gender2[],2,FALSE)</f>
        <v>feminin</v>
      </c>
      <c r="FB310" t="e">
        <f>VLOOKUP(Table_Neonatal5[[#This Row],[PretermBy]],Table_PretermBy7[],2,FALSE)</f>
        <v>#N/A</v>
      </c>
      <c r="FC310" t="str">
        <f>VLOOKUP(Table_Neonatal5[[#This Row],[Diagnosis1]],Table_diagnosis[],2,FALSE)</f>
        <v>Infection neonatale / septicimie neonatale</v>
      </c>
      <c r="FD310" t="e">
        <f>VLOOKUP(Table_Neonatal5[[#This Row],[Diagnosis2]],Table_diagnosis[],2,FALSE)</f>
        <v>#N/A</v>
      </c>
      <c r="FE310" s="4" t="str">
        <f>VLOOKUP(Table_Neonatal5[[#This Row],[DischargeLoc]],Table_DischargeLoc1[],2,FALSE)</f>
        <v>Sortie/maternite</v>
      </c>
      <c r="FF310" s="4" t="str">
        <f>VLOOKUP(Table_Neonatal5[[#This Row],[AdmissionTempLow]],Table_YesNo8[],2,FALSE)</f>
        <v>Non</v>
      </c>
      <c r="FG310" s="4" t="str">
        <f>VLOOKUP(Table_Neonatal5[[#This Row],[BirthWeightLow]],Table_YesNo8[],2,FALSE)</f>
        <v>Non</v>
      </c>
      <c r="FH310" s="4" t="str">
        <f>VLOOKUP(Table_Neonatal5[[#This Row],[GestationalAgeLow]],Table_YesNo8[],2,FALSE)</f>
        <v>Non</v>
      </c>
      <c r="FI310" s="4" t="str">
        <f>VLOOKUP(Table_Neonatal5[[#This Row],[MethRx]],Table_YesNo8[],2,FALSE)</f>
        <v>Non</v>
      </c>
      <c r="FJ310" s="4" t="str">
        <f>VLOOKUP(Table_Neonatal5[[#This Row],[OxygenTherapy]],Table_YesNo8[],2,FALSE)</f>
        <v>Non</v>
      </c>
      <c r="FK310" s="4" t="e">
        <f>VLOOKUP(Table_Neonatal5[[#This Row],[OxygenMethod]],Table_OxygenMethod6[],2,FALSE)</f>
        <v>#N/A</v>
      </c>
      <c r="FL310" s="4" t="str">
        <f>VLOOKUP(Table_Neonatal5[[#This Row],[BloodSugarLow]],Table_YesNo8[],2,FALSE)</f>
        <v>Non</v>
      </c>
      <c r="FM310" s="4" t="str">
        <f>VLOOKUP(Table_Neonatal5[[#This Row],[AdmittedFirst48]],Table_YesNo8[],2,FALSE)</f>
        <v>Oui</v>
      </c>
      <c r="FN310" s="4" t="str">
        <f>VLOOKUP(Table_Neonatal5[[#This Row],[Remained2weeks]],Table_YesNo8[],2,FALSE)</f>
        <v>Non</v>
      </c>
      <c r="FO310" s="4" t="str">
        <f>VLOOKUP(Table_Neonatal5[[#This Row],[Antibiotics]],Table_YesNo8[],2,FALSE)</f>
        <v>Oui</v>
      </c>
      <c r="FP310" s="4" t="str">
        <f>VLOOKUP(Table_Neonatal5[[#This Row],[BilirubinMeas]],Table_YesNo8[],2,FALSE)</f>
        <v>Non</v>
      </c>
      <c r="FQ310" s="4" t="str">
        <f>VLOOKUP(Table_Neonatal5[[#This Row],[Phototherapy]],Table_YesNo8[],2,FALSE)</f>
        <v>Non</v>
      </c>
      <c r="FR310" s="3">
        <f>DATE(2000+Table_Neonatal5[[#This Row],[AdmitYear]],Table_Neonatal5[[#This Row],[AdmitMonth]],Table_Neonatal5[[#This Row],[AdmitDay]])</f>
        <v>42696</v>
      </c>
    </row>
    <row r="311" spans="1:174" x14ac:dyDescent="0.25">
      <c r="A311" t="s">
        <v>578</v>
      </c>
      <c r="B311" s="1">
        <v>0.45902777777777776</v>
      </c>
      <c r="C311" t="s">
        <v>185</v>
      </c>
      <c r="D311">
        <v>9</v>
      </c>
      <c r="E311">
        <v>3</v>
      </c>
      <c r="F311">
        <v>17</v>
      </c>
      <c r="G311">
        <v>0</v>
      </c>
      <c r="H311">
        <v>9</v>
      </c>
      <c r="I311">
        <v>3</v>
      </c>
      <c r="J311">
        <v>17</v>
      </c>
      <c r="K311">
        <v>0</v>
      </c>
      <c r="L311">
        <v>0</v>
      </c>
      <c r="M311">
        <v>0</v>
      </c>
      <c r="N311">
        <v>3300</v>
      </c>
      <c r="O311">
        <v>0</v>
      </c>
      <c r="P311">
        <v>0</v>
      </c>
      <c r="R311">
        <v>0</v>
      </c>
      <c r="T311" s="2">
        <v>0.72916666666666663</v>
      </c>
      <c r="V311">
        <v>0</v>
      </c>
      <c r="W311">
        <v>0</v>
      </c>
      <c r="X311">
        <v>3</v>
      </c>
      <c r="Y311">
        <v>0</v>
      </c>
      <c r="AB311">
        <v>1</v>
      </c>
      <c r="AD311">
        <v>11</v>
      </c>
      <c r="AE311">
        <v>3</v>
      </c>
      <c r="AF311">
        <v>17</v>
      </c>
      <c r="AG311">
        <v>0</v>
      </c>
      <c r="AH311">
        <v>2</v>
      </c>
      <c r="AI311">
        <v>0</v>
      </c>
      <c r="AJ311">
        <v>1</v>
      </c>
      <c r="AK311">
        <v>2750</v>
      </c>
      <c r="AL311">
        <v>0</v>
      </c>
      <c r="AM311">
        <v>14</v>
      </c>
      <c r="AN311" s="2">
        <v>0.72916666666666663</v>
      </c>
      <c r="AO311">
        <v>0</v>
      </c>
      <c r="AP311">
        <v>9</v>
      </c>
      <c r="AQ311">
        <v>3</v>
      </c>
      <c r="AR311">
        <v>17</v>
      </c>
      <c r="AS311">
        <v>0</v>
      </c>
      <c r="AT311">
        <v>0</v>
      </c>
      <c r="AU311" s="1"/>
      <c r="AV311">
        <v>0</v>
      </c>
      <c r="AX311">
        <v>0</v>
      </c>
      <c r="AZ311">
        <v>0</v>
      </c>
      <c r="BA311">
        <v>0</v>
      </c>
      <c r="BF311">
        <v>0</v>
      </c>
      <c r="BG311" s="2"/>
      <c r="BH311">
        <v>0</v>
      </c>
      <c r="BL311">
        <v>0</v>
      </c>
      <c r="BM311" s="1"/>
      <c r="BN311">
        <v>0</v>
      </c>
      <c r="BO311">
        <v>0</v>
      </c>
      <c r="BP311" s="3"/>
      <c r="BQ311">
        <v>0</v>
      </c>
      <c r="BR311" s="3"/>
      <c r="BS311">
        <v>0</v>
      </c>
      <c r="BT311">
        <v>1</v>
      </c>
      <c r="BU311">
        <v>0</v>
      </c>
      <c r="DZ311">
        <v>1</v>
      </c>
      <c r="EA311">
        <v>9</v>
      </c>
      <c r="EB311">
        <v>3</v>
      </c>
      <c r="EC311">
        <v>17</v>
      </c>
      <c r="ED311">
        <v>0</v>
      </c>
      <c r="EE311">
        <v>140</v>
      </c>
      <c r="EF311">
        <v>2</v>
      </c>
      <c r="EG311">
        <v>140</v>
      </c>
      <c r="EH311">
        <v>1</v>
      </c>
      <c r="EM311">
        <v>0</v>
      </c>
      <c r="ES311">
        <v>0</v>
      </c>
      <c r="ET311">
        <v>0</v>
      </c>
      <c r="EV311" t="s">
        <v>189</v>
      </c>
      <c r="EW311">
        <v>4</v>
      </c>
      <c r="EX311">
        <v>4</v>
      </c>
      <c r="EY311">
        <v>17</v>
      </c>
      <c r="EZ311" s="1">
        <v>0.46388888888888891</v>
      </c>
      <c r="FA311" t="str">
        <f>VLOOKUP(Table_Neonatal5[[#This Row],[Gender]],Table_Gender2[],2,FALSE)</f>
        <v>masculin</v>
      </c>
      <c r="FB311" t="e">
        <f>VLOOKUP(Table_Neonatal5[[#This Row],[PretermBy]],Table_PretermBy7[],2,FALSE)</f>
        <v>#N/A</v>
      </c>
      <c r="FC311" t="str">
        <f>VLOOKUP(Table_Neonatal5[[#This Row],[Diagnosis1]],Table_diagnosis[],2,FALSE)</f>
        <v>Infection neonatale / septicimie neonatale</v>
      </c>
      <c r="FD311" t="e">
        <f>VLOOKUP(Table_Neonatal5[[#This Row],[Diagnosis2]],Table_diagnosis[],2,FALSE)</f>
        <v>#N/A</v>
      </c>
      <c r="FE311" s="4" t="str">
        <f>VLOOKUP(Table_Neonatal5[[#This Row],[DischargeLoc]],Table_DischargeLoc1[],2,FALSE)</f>
        <v>Sortie/maternite</v>
      </c>
      <c r="FF311" s="4" t="str">
        <f>VLOOKUP(Table_Neonatal5[[#This Row],[AdmissionTempLow]],Table_YesNo8[],2,FALSE)</f>
        <v>Non</v>
      </c>
      <c r="FG311" s="4" t="str">
        <f>VLOOKUP(Table_Neonatal5[[#This Row],[BirthWeightLow]],Table_YesNo8[],2,FALSE)</f>
        <v>Non</v>
      </c>
      <c r="FH311" s="4" t="str">
        <f>VLOOKUP(Table_Neonatal5[[#This Row],[GestationalAgeLow]],Table_YesNo8[],2,FALSE)</f>
        <v>Non</v>
      </c>
      <c r="FI311" s="4" t="str">
        <f>VLOOKUP(Table_Neonatal5[[#This Row],[MethRx]],Table_YesNo8[],2,FALSE)</f>
        <v>Non</v>
      </c>
      <c r="FJ311" s="4" t="str">
        <f>VLOOKUP(Table_Neonatal5[[#This Row],[OxygenTherapy]],Table_YesNo8[],2,FALSE)</f>
        <v>Non</v>
      </c>
      <c r="FK311" s="4" t="e">
        <f>VLOOKUP(Table_Neonatal5[[#This Row],[OxygenMethod]],Table_OxygenMethod6[],2,FALSE)</f>
        <v>#N/A</v>
      </c>
      <c r="FL311" s="4" t="str">
        <f>VLOOKUP(Table_Neonatal5[[#This Row],[BloodSugarLow]],Table_YesNo8[],2,FALSE)</f>
        <v>Non</v>
      </c>
      <c r="FM311" s="4" t="str">
        <f>VLOOKUP(Table_Neonatal5[[#This Row],[AdmittedFirst48]],Table_YesNo8[],2,FALSE)</f>
        <v>Oui</v>
      </c>
      <c r="FN311" s="4" t="str">
        <f>VLOOKUP(Table_Neonatal5[[#This Row],[Remained2weeks]],Table_YesNo8[],2,FALSE)</f>
        <v>Non</v>
      </c>
      <c r="FO311" s="4" t="str">
        <f>VLOOKUP(Table_Neonatal5[[#This Row],[Antibiotics]],Table_YesNo8[],2,FALSE)</f>
        <v>Oui</v>
      </c>
      <c r="FP311" s="4" t="str">
        <f>VLOOKUP(Table_Neonatal5[[#This Row],[BilirubinMeas]],Table_YesNo8[],2,FALSE)</f>
        <v>Non</v>
      </c>
      <c r="FQ311" s="4" t="str">
        <f>VLOOKUP(Table_Neonatal5[[#This Row],[Phototherapy]],Table_YesNo8[],2,FALSE)</f>
        <v>Non</v>
      </c>
      <c r="FR311" s="3">
        <f>DATE(2000+Table_Neonatal5[[#This Row],[AdmitYear]],Table_Neonatal5[[#This Row],[AdmitMonth]],Table_Neonatal5[[#This Row],[AdmitDay]])</f>
        <v>42803</v>
      </c>
    </row>
    <row r="312" spans="1:174" x14ac:dyDescent="0.25">
      <c r="A312" t="s">
        <v>579</v>
      </c>
      <c r="B312" s="1">
        <v>0.53263888888888888</v>
      </c>
      <c r="C312" t="s">
        <v>185</v>
      </c>
      <c r="D312">
        <v>4</v>
      </c>
      <c r="E312">
        <v>12</v>
      </c>
      <c r="F312">
        <v>16</v>
      </c>
      <c r="G312">
        <v>0</v>
      </c>
      <c r="H312">
        <v>8</v>
      </c>
      <c r="I312">
        <v>12</v>
      </c>
      <c r="J312">
        <v>16</v>
      </c>
      <c r="K312">
        <v>0</v>
      </c>
      <c r="L312">
        <v>1</v>
      </c>
      <c r="M312">
        <v>0</v>
      </c>
      <c r="N312">
        <v>2400</v>
      </c>
      <c r="P312">
        <v>0</v>
      </c>
      <c r="R312">
        <v>0</v>
      </c>
      <c r="T312" s="2">
        <v>0.4375</v>
      </c>
      <c r="U312">
        <v>0</v>
      </c>
      <c r="V312">
        <v>4</v>
      </c>
      <c r="W312">
        <v>0</v>
      </c>
      <c r="X312">
        <v>7</v>
      </c>
      <c r="Y312">
        <v>0</v>
      </c>
      <c r="AA312">
        <v>12</v>
      </c>
      <c r="AB312">
        <v>0</v>
      </c>
      <c r="AC312" t="s">
        <v>580</v>
      </c>
      <c r="AD312">
        <v>12</v>
      </c>
      <c r="AE312">
        <v>12</v>
      </c>
      <c r="AF312">
        <v>16</v>
      </c>
      <c r="AG312">
        <v>0</v>
      </c>
      <c r="AH312">
        <v>8</v>
      </c>
      <c r="AI312">
        <v>0</v>
      </c>
      <c r="AJ312">
        <v>1</v>
      </c>
      <c r="AK312">
        <v>2500</v>
      </c>
      <c r="AL312">
        <v>0</v>
      </c>
      <c r="AM312">
        <v>17</v>
      </c>
      <c r="AN312" s="2">
        <v>0.4375</v>
      </c>
      <c r="AO312">
        <v>0</v>
      </c>
      <c r="AP312">
        <v>8</v>
      </c>
      <c r="AQ312">
        <v>12</v>
      </c>
      <c r="AR312">
        <v>16</v>
      </c>
      <c r="AS312">
        <v>0</v>
      </c>
      <c r="AT312">
        <v>0</v>
      </c>
      <c r="AU312" s="1"/>
      <c r="AV312">
        <v>0</v>
      </c>
      <c r="AX312">
        <v>0</v>
      </c>
      <c r="AZ312">
        <v>0</v>
      </c>
      <c r="BA312">
        <v>0</v>
      </c>
      <c r="BF312">
        <v>0</v>
      </c>
      <c r="BG312" s="2"/>
      <c r="BH312">
        <v>0</v>
      </c>
      <c r="BL312">
        <v>0</v>
      </c>
      <c r="BM312" s="1"/>
      <c r="BN312">
        <v>0</v>
      </c>
      <c r="BO312">
        <v>0</v>
      </c>
      <c r="BP312" s="3"/>
      <c r="BQ312">
        <v>0</v>
      </c>
      <c r="BR312" s="3"/>
      <c r="BS312">
        <v>0</v>
      </c>
      <c r="BT312">
        <v>0</v>
      </c>
      <c r="BU312">
        <v>0</v>
      </c>
      <c r="DZ312">
        <v>1</v>
      </c>
      <c r="EA312">
        <v>8</v>
      </c>
      <c r="EB312">
        <v>12</v>
      </c>
      <c r="EC312">
        <v>16</v>
      </c>
      <c r="ED312">
        <v>0</v>
      </c>
      <c r="EE312">
        <v>125</v>
      </c>
      <c r="EF312">
        <v>2</v>
      </c>
      <c r="EG312">
        <v>12.5</v>
      </c>
      <c r="EH312">
        <v>1</v>
      </c>
      <c r="EM312">
        <v>0</v>
      </c>
      <c r="ES312">
        <v>0</v>
      </c>
      <c r="ET312">
        <v>1</v>
      </c>
      <c r="EV312" t="s">
        <v>189</v>
      </c>
      <c r="EW312">
        <v>11</v>
      </c>
      <c r="EX312">
        <v>1</v>
      </c>
      <c r="EY312">
        <v>17</v>
      </c>
      <c r="EZ312" s="1">
        <v>0.53680555555555554</v>
      </c>
      <c r="FA312" t="str">
        <f>VLOOKUP(Table_Neonatal5[[#This Row],[Gender]],Table_Gender2[],2,FALSE)</f>
        <v>feminin</v>
      </c>
      <c r="FB312" t="e">
        <f>VLOOKUP(Table_Neonatal5[[#This Row],[PretermBy]],Table_PretermBy7[],2,FALSE)</f>
        <v>#N/A</v>
      </c>
      <c r="FC312" t="str">
        <f>VLOOKUP(Table_Neonatal5[[#This Row],[Diagnosis1]],Table_diagnosis[],2,FALSE)</f>
        <v>Jaunisse</v>
      </c>
      <c r="FD312" t="str">
        <f>VLOOKUP(Table_Neonatal5[[#This Row],[Diagnosis2]],Table_diagnosis[],2,FALSE)</f>
        <v>Autre diagnostic</v>
      </c>
      <c r="FE312" s="4" t="str">
        <f>VLOOKUP(Table_Neonatal5[[#This Row],[DischargeLoc]],Table_DischargeLoc1[],2,FALSE)</f>
        <v>Sortie/maternite</v>
      </c>
      <c r="FF312" s="4" t="str">
        <f>VLOOKUP(Table_Neonatal5[[#This Row],[AdmissionTempLow]],Table_YesNo8[],2,FALSE)</f>
        <v>Non</v>
      </c>
      <c r="FG312" s="4" t="str">
        <f>VLOOKUP(Table_Neonatal5[[#This Row],[BirthWeightLow]],Table_YesNo8[],2,FALSE)</f>
        <v>Non</v>
      </c>
      <c r="FH312" s="4" t="str">
        <f>VLOOKUP(Table_Neonatal5[[#This Row],[GestationalAgeLow]],Table_YesNo8[],2,FALSE)</f>
        <v>Non</v>
      </c>
      <c r="FI312" s="4" t="str">
        <f>VLOOKUP(Table_Neonatal5[[#This Row],[MethRx]],Table_YesNo8[],2,FALSE)</f>
        <v>Non</v>
      </c>
      <c r="FJ312" s="4" t="str">
        <f>VLOOKUP(Table_Neonatal5[[#This Row],[OxygenTherapy]],Table_YesNo8[],2,FALSE)</f>
        <v>Non</v>
      </c>
      <c r="FK312" s="4" t="e">
        <f>VLOOKUP(Table_Neonatal5[[#This Row],[OxygenMethod]],Table_OxygenMethod6[],2,FALSE)</f>
        <v>#N/A</v>
      </c>
      <c r="FL312" s="4" t="str">
        <f>VLOOKUP(Table_Neonatal5[[#This Row],[BloodSugarLow]],Table_YesNo8[],2,FALSE)</f>
        <v>Non</v>
      </c>
      <c r="FM312" s="4" t="str">
        <f>VLOOKUP(Table_Neonatal5[[#This Row],[AdmittedFirst48]],Table_YesNo8[],2,FALSE)</f>
        <v>Non</v>
      </c>
      <c r="FN312" s="4" t="str">
        <f>VLOOKUP(Table_Neonatal5[[#This Row],[Remained2weeks]],Table_YesNo8[],2,FALSE)</f>
        <v>Non</v>
      </c>
      <c r="FO312" s="4" t="str">
        <f>VLOOKUP(Table_Neonatal5[[#This Row],[Antibiotics]],Table_YesNo8[],2,FALSE)</f>
        <v>Oui</v>
      </c>
      <c r="FP312" s="4" t="str">
        <f>VLOOKUP(Table_Neonatal5[[#This Row],[BilirubinMeas]],Table_YesNo8[],2,FALSE)</f>
        <v>Non</v>
      </c>
      <c r="FQ312" s="4" t="str">
        <f>VLOOKUP(Table_Neonatal5[[#This Row],[Phototherapy]],Table_YesNo8[],2,FALSE)</f>
        <v>Oui</v>
      </c>
      <c r="FR312" s="3">
        <f>DATE(2000+Table_Neonatal5[[#This Row],[AdmitYear]],Table_Neonatal5[[#This Row],[AdmitMonth]],Table_Neonatal5[[#This Row],[AdmitDay]])</f>
        <v>42712</v>
      </c>
    </row>
    <row r="313" spans="1:174" x14ac:dyDescent="0.25">
      <c r="A313" t="s">
        <v>581</v>
      </c>
      <c r="B313" s="1">
        <v>0.55763888888888891</v>
      </c>
      <c r="C313" t="s">
        <v>185</v>
      </c>
      <c r="D313">
        <v>24</v>
      </c>
      <c r="E313">
        <v>10</v>
      </c>
      <c r="F313">
        <v>16</v>
      </c>
      <c r="G313">
        <v>0</v>
      </c>
      <c r="H313">
        <v>26</v>
      </c>
      <c r="I313">
        <v>10</v>
      </c>
      <c r="J313">
        <v>16</v>
      </c>
      <c r="K313">
        <v>0</v>
      </c>
      <c r="L313">
        <v>0</v>
      </c>
      <c r="M313">
        <v>0</v>
      </c>
      <c r="N313">
        <v>3150</v>
      </c>
      <c r="O313">
        <v>0</v>
      </c>
      <c r="P313">
        <v>0</v>
      </c>
      <c r="R313">
        <v>0</v>
      </c>
      <c r="T313" s="2">
        <v>0.93194444444444446</v>
      </c>
      <c r="U313">
        <v>0</v>
      </c>
      <c r="V313">
        <v>2</v>
      </c>
      <c r="W313">
        <v>0</v>
      </c>
      <c r="X313">
        <v>12</v>
      </c>
      <c r="Y313">
        <v>0</v>
      </c>
      <c r="Z313" t="s">
        <v>317</v>
      </c>
      <c r="AA313">
        <v>3</v>
      </c>
      <c r="AB313">
        <v>0</v>
      </c>
      <c r="AD313">
        <v>2</v>
      </c>
      <c r="AE313">
        <v>11</v>
      </c>
      <c r="AF313">
        <v>16</v>
      </c>
      <c r="AG313">
        <v>0</v>
      </c>
      <c r="AH313">
        <v>9</v>
      </c>
      <c r="AI313">
        <v>0</v>
      </c>
      <c r="AJ313">
        <v>1</v>
      </c>
      <c r="AK313">
        <v>3050</v>
      </c>
      <c r="AL313">
        <v>0</v>
      </c>
      <c r="AM313">
        <v>18</v>
      </c>
      <c r="AN313" s="2">
        <v>0.93194444444444446</v>
      </c>
      <c r="AO313">
        <v>0</v>
      </c>
      <c r="AP313">
        <v>26</v>
      </c>
      <c r="AQ313">
        <v>10</v>
      </c>
      <c r="AR313">
        <v>16</v>
      </c>
      <c r="AS313">
        <v>0</v>
      </c>
      <c r="AT313">
        <v>0</v>
      </c>
      <c r="AU313" s="1"/>
      <c r="AV313">
        <v>0</v>
      </c>
      <c r="AX313">
        <v>0</v>
      </c>
      <c r="AZ313">
        <v>0</v>
      </c>
      <c r="BA313">
        <v>0</v>
      </c>
      <c r="BF313">
        <v>0</v>
      </c>
      <c r="BG313" s="2"/>
      <c r="BH313">
        <v>0</v>
      </c>
      <c r="BL313">
        <v>0</v>
      </c>
      <c r="BM313" s="1"/>
      <c r="BN313">
        <v>0</v>
      </c>
      <c r="BP313" s="3"/>
      <c r="BQ313">
        <v>0</v>
      </c>
      <c r="BR313" s="3"/>
      <c r="BS313">
        <v>0</v>
      </c>
      <c r="BT313">
        <v>1</v>
      </c>
      <c r="BU313">
        <v>0</v>
      </c>
      <c r="DZ313">
        <v>1</v>
      </c>
      <c r="EA313">
        <v>26</v>
      </c>
      <c r="EB313">
        <v>10</v>
      </c>
      <c r="EC313">
        <v>16</v>
      </c>
      <c r="ED313">
        <v>0</v>
      </c>
      <c r="EE313">
        <v>157.5</v>
      </c>
      <c r="EF313">
        <v>2</v>
      </c>
      <c r="EG313">
        <v>15.75</v>
      </c>
      <c r="EH313">
        <v>1</v>
      </c>
      <c r="EM313">
        <v>0</v>
      </c>
      <c r="EO313">
        <v>14</v>
      </c>
      <c r="EP313">
        <v>26</v>
      </c>
      <c r="EQ313">
        <v>10</v>
      </c>
      <c r="ER313">
        <v>16</v>
      </c>
      <c r="ES313">
        <v>0</v>
      </c>
      <c r="ET313">
        <v>1</v>
      </c>
      <c r="EV313" t="s">
        <v>189</v>
      </c>
      <c r="EW313">
        <v>12</v>
      </c>
      <c r="EX313">
        <v>12</v>
      </c>
      <c r="EY313">
        <v>16</v>
      </c>
      <c r="EZ313" s="1">
        <v>0.56180555555555556</v>
      </c>
      <c r="FA313" t="str">
        <f>VLOOKUP(Table_Neonatal5[[#This Row],[Gender]],Table_Gender2[],2,FALSE)</f>
        <v>masculin</v>
      </c>
      <c r="FB313" t="e">
        <f>VLOOKUP(Table_Neonatal5[[#This Row],[PretermBy]],Table_PretermBy7[],2,FALSE)</f>
        <v>#N/A</v>
      </c>
      <c r="FC313" t="str">
        <f>VLOOKUP(Table_Neonatal5[[#This Row],[Diagnosis1]],Table_diagnosis[],2,FALSE)</f>
        <v>Autre diagnostic</v>
      </c>
      <c r="FD313" t="str">
        <f>VLOOKUP(Table_Neonatal5[[#This Row],[Diagnosis2]],Table_diagnosis[],2,FALSE)</f>
        <v>Infection neonatale / septicimie neonatale</v>
      </c>
      <c r="FE313" s="4" t="str">
        <f>VLOOKUP(Table_Neonatal5[[#This Row],[DischargeLoc]],Table_DischargeLoc1[],2,FALSE)</f>
        <v>Sortie/maternite</v>
      </c>
      <c r="FF313" s="4" t="str">
        <f>VLOOKUP(Table_Neonatal5[[#This Row],[AdmissionTempLow]],Table_YesNo8[],2,FALSE)</f>
        <v>Non</v>
      </c>
      <c r="FG313" s="4" t="str">
        <f>VLOOKUP(Table_Neonatal5[[#This Row],[BirthWeightLow]],Table_YesNo8[],2,FALSE)</f>
        <v>Non</v>
      </c>
      <c r="FH313" s="4" t="str">
        <f>VLOOKUP(Table_Neonatal5[[#This Row],[GestationalAgeLow]],Table_YesNo8[],2,FALSE)</f>
        <v>Non</v>
      </c>
      <c r="FI313" s="4" t="str">
        <f>VLOOKUP(Table_Neonatal5[[#This Row],[MethRx]],Table_YesNo8[],2,FALSE)</f>
        <v>Non</v>
      </c>
      <c r="FJ313" s="4" t="str">
        <f>VLOOKUP(Table_Neonatal5[[#This Row],[OxygenTherapy]],Table_YesNo8[],2,FALSE)</f>
        <v>Non</v>
      </c>
      <c r="FK313" s="4" t="e">
        <f>VLOOKUP(Table_Neonatal5[[#This Row],[OxygenMethod]],Table_OxygenMethod6[],2,FALSE)</f>
        <v>#N/A</v>
      </c>
      <c r="FL313" s="4" t="str">
        <f>VLOOKUP(Table_Neonatal5[[#This Row],[BloodSugarLow]],Table_YesNo8[],2,FALSE)</f>
        <v>Non</v>
      </c>
      <c r="FM313" s="4" t="str">
        <f>VLOOKUP(Table_Neonatal5[[#This Row],[AdmittedFirst48]],Table_YesNo8[],2,FALSE)</f>
        <v>Oui</v>
      </c>
      <c r="FN313" s="4" t="str">
        <f>VLOOKUP(Table_Neonatal5[[#This Row],[Remained2weeks]],Table_YesNo8[],2,FALSE)</f>
        <v>Non</v>
      </c>
      <c r="FO313" s="4" t="str">
        <f>VLOOKUP(Table_Neonatal5[[#This Row],[Antibiotics]],Table_YesNo8[],2,FALSE)</f>
        <v>Oui</v>
      </c>
      <c r="FP313" s="4" t="str">
        <f>VLOOKUP(Table_Neonatal5[[#This Row],[BilirubinMeas]],Table_YesNo8[],2,FALSE)</f>
        <v>Non</v>
      </c>
      <c r="FQ313" s="4" t="str">
        <f>VLOOKUP(Table_Neonatal5[[#This Row],[Phototherapy]],Table_YesNo8[],2,FALSE)</f>
        <v>Oui</v>
      </c>
      <c r="FR313" s="3">
        <f>DATE(2000+Table_Neonatal5[[#This Row],[AdmitYear]],Table_Neonatal5[[#This Row],[AdmitMonth]],Table_Neonatal5[[#This Row],[AdmitDay]])</f>
        <v>42669</v>
      </c>
    </row>
    <row r="314" spans="1:174" x14ac:dyDescent="0.25">
      <c r="A314" t="s">
        <v>582</v>
      </c>
      <c r="B314" s="1">
        <v>0.44236111111111109</v>
      </c>
      <c r="C314" t="s">
        <v>185</v>
      </c>
      <c r="D314">
        <v>7</v>
      </c>
      <c r="E314">
        <v>11</v>
      </c>
      <c r="F314">
        <v>16</v>
      </c>
      <c r="G314">
        <v>0</v>
      </c>
      <c r="H314">
        <v>7</v>
      </c>
      <c r="I314">
        <v>11</v>
      </c>
      <c r="J314">
        <v>16</v>
      </c>
      <c r="K314">
        <v>0</v>
      </c>
      <c r="L314">
        <v>0</v>
      </c>
      <c r="M314">
        <v>0</v>
      </c>
      <c r="N314">
        <v>3000</v>
      </c>
      <c r="O314">
        <v>0</v>
      </c>
      <c r="P314">
        <v>0</v>
      </c>
      <c r="R314">
        <v>0</v>
      </c>
      <c r="T314" s="2">
        <v>0.20833333333333334</v>
      </c>
      <c r="U314">
        <v>0</v>
      </c>
      <c r="V314">
        <v>0</v>
      </c>
      <c r="W314">
        <v>0</v>
      </c>
      <c r="X314">
        <v>8</v>
      </c>
      <c r="Y314">
        <v>0</v>
      </c>
      <c r="AA314">
        <v>12</v>
      </c>
      <c r="AB314">
        <v>0</v>
      </c>
      <c r="AC314" t="s">
        <v>255</v>
      </c>
      <c r="AD314">
        <v>14</v>
      </c>
      <c r="AE314">
        <v>11</v>
      </c>
      <c r="AF314">
        <v>16</v>
      </c>
      <c r="AG314">
        <v>0</v>
      </c>
      <c r="AH314">
        <v>6</v>
      </c>
      <c r="AI314">
        <v>0</v>
      </c>
      <c r="AJ314">
        <v>1</v>
      </c>
      <c r="AK314">
        <v>3250</v>
      </c>
      <c r="AL314">
        <v>0</v>
      </c>
      <c r="AM314">
        <v>16</v>
      </c>
      <c r="AN314" s="2">
        <v>0.20833333333333334</v>
      </c>
      <c r="AO314">
        <v>0</v>
      </c>
      <c r="AP314">
        <v>7</v>
      </c>
      <c r="AQ314">
        <v>11</v>
      </c>
      <c r="AR314">
        <v>16</v>
      </c>
      <c r="AS314">
        <v>0</v>
      </c>
      <c r="AT314">
        <v>0</v>
      </c>
      <c r="AU314" s="1"/>
      <c r="AV314">
        <v>0</v>
      </c>
      <c r="AX314">
        <v>0</v>
      </c>
      <c r="AZ314">
        <v>0</v>
      </c>
      <c r="BA314">
        <v>0</v>
      </c>
      <c r="BF314">
        <v>0</v>
      </c>
      <c r="BG314" s="2"/>
      <c r="BH314">
        <v>0</v>
      </c>
      <c r="BL314">
        <v>0</v>
      </c>
      <c r="BM314" s="1"/>
      <c r="BN314">
        <v>0</v>
      </c>
      <c r="BO314">
        <v>0</v>
      </c>
      <c r="BP314" s="3"/>
      <c r="BQ314">
        <v>0</v>
      </c>
      <c r="BR314" s="3"/>
      <c r="BS314">
        <v>0</v>
      </c>
      <c r="BT314">
        <v>1</v>
      </c>
      <c r="BU314">
        <v>0</v>
      </c>
      <c r="DZ314">
        <v>1</v>
      </c>
      <c r="EA314">
        <v>7</v>
      </c>
      <c r="EB314">
        <v>11</v>
      </c>
      <c r="EC314">
        <v>16</v>
      </c>
      <c r="ED314">
        <v>0</v>
      </c>
      <c r="EE314">
        <v>150</v>
      </c>
      <c r="EF314">
        <v>2</v>
      </c>
      <c r="EG314">
        <v>15</v>
      </c>
      <c r="EH314">
        <v>1</v>
      </c>
      <c r="EM314">
        <v>0</v>
      </c>
      <c r="ES314">
        <v>0</v>
      </c>
      <c r="ET314">
        <v>0</v>
      </c>
      <c r="EV314" t="s">
        <v>189</v>
      </c>
      <c r="EW314">
        <v>12</v>
      </c>
      <c r="EX314">
        <v>12</v>
      </c>
      <c r="EY314">
        <v>16</v>
      </c>
      <c r="EZ314" s="1">
        <v>0.44583333333333336</v>
      </c>
      <c r="FA314" t="str">
        <f>VLOOKUP(Table_Neonatal5[[#This Row],[Gender]],Table_Gender2[],2,FALSE)</f>
        <v>masculin</v>
      </c>
      <c r="FB314" t="e">
        <f>VLOOKUP(Table_Neonatal5[[#This Row],[PretermBy]],Table_PretermBy7[],2,FALSE)</f>
        <v>#N/A</v>
      </c>
      <c r="FC314" t="str">
        <f>VLOOKUP(Table_Neonatal5[[#This Row],[Diagnosis1]],Table_diagnosis[],2,FALSE)</f>
        <v>Asphyxia a la naissance / APGAR bas / HIE</v>
      </c>
      <c r="FD314" t="str">
        <f>VLOOKUP(Table_Neonatal5[[#This Row],[Diagnosis2]],Table_diagnosis[],2,FALSE)</f>
        <v>Autre diagnostic</v>
      </c>
      <c r="FE314" s="4" t="str">
        <f>VLOOKUP(Table_Neonatal5[[#This Row],[DischargeLoc]],Table_DischargeLoc1[],2,FALSE)</f>
        <v>Sortie/maternite</v>
      </c>
      <c r="FF314" s="4" t="str">
        <f>VLOOKUP(Table_Neonatal5[[#This Row],[AdmissionTempLow]],Table_YesNo8[],2,FALSE)</f>
        <v>Non</v>
      </c>
      <c r="FG314" s="4" t="str">
        <f>VLOOKUP(Table_Neonatal5[[#This Row],[BirthWeightLow]],Table_YesNo8[],2,FALSE)</f>
        <v>Non</v>
      </c>
      <c r="FH314" s="4" t="str">
        <f>VLOOKUP(Table_Neonatal5[[#This Row],[GestationalAgeLow]],Table_YesNo8[],2,FALSE)</f>
        <v>Non</v>
      </c>
      <c r="FI314" s="4" t="str">
        <f>VLOOKUP(Table_Neonatal5[[#This Row],[MethRx]],Table_YesNo8[],2,FALSE)</f>
        <v>Non</v>
      </c>
      <c r="FJ314" s="4" t="str">
        <f>VLOOKUP(Table_Neonatal5[[#This Row],[OxygenTherapy]],Table_YesNo8[],2,FALSE)</f>
        <v>Non</v>
      </c>
      <c r="FK314" s="4" t="e">
        <f>VLOOKUP(Table_Neonatal5[[#This Row],[OxygenMethod]],Table_OxygenMethod6[],2,FALSE)</f>
        <v>#N/A</v>
      </c>
      <c r="FL314" s="4" t="str">
        <f>VLOOKUP(Table_Neonatal5[[#This Row],[BloodSugarLow]],Table_YesNo8[],2,FALSE)</f>
        <v>Non</v>
      </c>
      <c r="FM314" s="4" t="str">
        <f>VLOOKUP(Table_Neonatal5[[#This Row],[AdmittedFirst48]],Table_YesNo8[],2,FALSE)</f>
        <v>Oui</v>
      </c>
      <c r="FN314" s="4" t="str">
        <f>VLOOKUP(Table_Neonatal5[[#This Row],[Remained2weeks]],Table_YesNo8[],2,FALSE)</f>
        <v>Non</v>
      </c>
      <c r="FO314" s="4" t="str">
        <f>VLOOKUP(Table_Neonatal5[[#This Row],[Antibiotics]],Table_YesNo8[],2,FALSE)</f>
        <v>Oui</v>
      </c>
      <c r="FP314" s="4" t="str">
        <f>VLOOKUP(Table_Neonatal5[[#This Row],[BilirubinMeas]],Table_YesNo8[],2,FALSE)</f>
        <v>Non</v>
      </c>
      <c r="FQ314" s="4" t="str">
        <f>VLOOKUP(Table_Neonatal5[[#This Row],[Phototherapy]],Table_YesNo8[],2,FALSE)</f>
        <v>Non</v>
      </c>
      <c r="FR314" s="3">
        <f>DATE(2000+Table_Neonatal5[[#This Row],[AdmitYear]],Table_Neonatal5[[#This Row],[AdmitMonth]],Table_Neonatal5[[#This Row],[AdmitDay]])</f>
        <v>42681</v>
      </c>
    </row>
    <row r="315" spans="1:174" x14ac:dyDescent="0.25">
      <c r="A315" t="s">
        <v>583</v>
      </c>
      <c r="B315" s="1">
        <v>0.43680555555555556</v>
      </c>
      <c r="C315" t="s">
        <v>185</v>
      </c>
      <c r="D315">
        <v>26</v>
      </c>
      <c r="E315">
        <v>2</v>
      </c>
      <c r="F315">
        <v>17</v>
      </c>
      <c r="G315">
        <v>0</v>
      </c>
      <c r="H315">
        <v>26</v>
      </c>
      <c r="I315">
        <v>2</v>
      </c>
      <c r="J315">
        <v>17</v>
      </c>
      <c r="K315">
        <v>0</v>
      </c>
      <c r="L315">
        <v>0</v>
      </c>
      <c r="M315">
        <v>0</v>
      </c>
      <c r="N315">
        <v>3000</v>
      </c>
      <c r="O315">
        <v>0</v>
      </c>
      <c r="P315">
        <v>0</v>
      </c>
      <c r="R315">
        <v>0</v>
      </c>
      <c r="T315" s="2">
        <v>0.3611111111111111</v>
      </c>
      <c r="U315">
        <v>0</v>
      </c>
      <c r="V315">
        <v>0</v>
      </c>
      <c r="W315">
        <v>0</v>
      </c>
      <c r="X315">
        <v>3</v>
      </c>
      <c r="Y315">
        <v>0</v>
      </c>
      <c r="AB315">
        <v>1</v>
      </c>
      <c r="AD315">
        <v>6</v>
      </c>
      <c r="AE315">
        <v>3</v>
      </c>
      <c r="AF315">
        <v>17</v>
      </c>
      <c r="AG315">
        <v>0</v>
      </c>
      <c r="AH315">
        <v>8</v>
      </c>
      <c r="AI315">
        <v>0</v>
      </c>
      <c r="AJ315">
        <v>1</v>
      </c>
      <c r="AK315">
        <v>3100</v>
      </c>
      <c r="AL315">
        <v>0</v>
      </c>
      <c r="AM315">
        <v>16</v>
      </c>
      <c r="AN315" s="2">
        <v>0.3611111111111111</v>
      </c>
      <c r="AO315">
        <v>0</v>
      </c>
      <c r="AP315">
        <v>26</v>
      </c>
      <c r="AQ315">
        <v>2</v>
      </c>
      <c r="AR315">
        <v>17</v>
      </c>
      <c r="AS315">
        <v>0</v>
      </c>
      <c r="AT315">
        <v>0</v>
      </c>
      <c r="AU315" s="1"/>
      <c r="AV315">
        <v>0</v>
      </c>
      <c r="AX315">
        <v>0</v>
      </c>
      <c r="AZ315">
        <v>0</v>
      </c>
      <c r="BA315">
        <v>0</v>
      </c>
      <c r="BF315">
        <v>0</v>
      </c>
      <c r="BG315" s="2"/>
      <c r="BH315">
        <v>0</v>
      </c>
      <c r="BL315">
        <v>0</v>
      </c>
      <c r="BM315" s="1"/>
      <c r="BN315">
        <v>0</v>
      </c>
      <c r="BO315">
        <v>1</v>
      </c>
      <c r="BP315" s="3"/>
      <c r="BQ315">
        <v>0</v>
      </c>
      <c r="BR315" s="3"/>
      <c r="BS315">
        <v>0</v>
      </c>
      <c r="BT315">
        <v>1</v>
      </c>
      <c r="BU315">
        <v>0</v>
      </c>
      <c r="DZ315">
        <v>1</v>
      </c>
      <c r="EA315">
        <v>26</v>
      </c>
      <c r="EB315">
        <v>2</v>
      </c>
      <c r="EC315">
        <v>17</v>
      </c>
      <c r="ED315">
        <v>0</v>
      </c>
      <c r="EE315">
        <v>150</v>
      </c>
      <c r="EF315">
        <v>2</v>
      </c>
      <c r="EG315">
        <v>15</v>
      </c>
      <c r="EH315">
        <v>2</v>
      </c>
      <c r="EM315">
        <v>0</v>
      </c>
      <c r="ES315">
        <v>0</v>
      </c>
      <c r="ET315">
        <v>0</v>
      </c>
      <c r="EV315" t="s">
        <v>189</v>
      </c>
      <c r="EW315">
        <v>4</v>
      </c>
      <c r="EX315">
        <v>4</v>
      </c>
      <c r="EY315">
        <v>17</v>
      </c>
      <c r="EZ315" s="1">
        <v>0.44166666666666665</v>
      </c>
      <c r="FA315" t="str">
        <f>VLOOKUP(Table_Neonatal5[[#This Row],[Gender]],Table_Gender2[],2,FALSE)</f>
        <v>masculin</v>
      </c>
      <c r="FB315" t="e">
        <f>VLOOKUP(Table_Neonatal5[[#This Row],[PretermBy]],Table_PretermBy7[],2,FALSE)</f>
        <v>#N/A</v>
      </c>
      <c r="FC315" t="str">
        <f>VLOOKUP(Table_Neonatal5[[#This Row],[Diagnosis1]],Table_diagnosis[],2,FALSE)</f>
        <v>Infection neonatale / septicimie neonatale</v>
      </c>
      <c r="FD315" t="e">
        <f>VLOOKUP(Table_Neonatal5[[#This Row],[Diagnosis2]],Table_diagnosis[],2,FALSE)</f>
        <v>#N/A</v>
      </c>
      <c r="FE315" s="4" t="str">
        <f>VLOOKUP(Table_Neonatal5[[#This Row],[DischargeLoc]],Table_DischargeLoc1[],2,FALSE)</f>
        <v>Sortie/maternite</v>
      </c>
      <c r="FF315" s="4" t="str">
        <f>VLOOKUP(Table_Neonatal5[[#This Row],[AdmissionTempLow]],Table_YesNo8[],2,FALSE)</f>
        <v>Non</v>
      </c>
      <c r="FG315" s="4" t="str">
        <f>VLOOKUP(Table_Neonatal5[[#This Row],[BirthWeightLow]],Table_YesNo8[],2,FALSE)</f>
        <v>Non</v>
      </c>
      <c r="FH315" s="4" t="str">
        <f>VLOOKUP(Table_Neonatal5[[#This Row],[GestationalAgeLow]],Table_YesNo8[],2,FALSE)</f>
        <v>Non</v>
      </c>
      <c r="FI315" s="4" t="str">
        <f>VLOOKUP(Table_Neonatal5[[#This Row],[MethRx]],Table_YesNo8[],2,FALSE)</f>
        <v>Non</v>
      </c>
      <c r="FJ315" s="4" t="str">
        <f>VLOOKUP(Table_Neonatal5[[#This Row],[OxygenTherapy]],Table_YesNo8[],2,FALSE)</f>
        <v>Non</v>
      </c>
      <c r="FK315" s="4" t="e">
        <f>VLOOKUP(Table_Neonatal5[[#This Row],[OxygenMethod]],Table_OxygenMethod6[],2,FALSE)</f>
        <v>#N/A</v>
      </c>
      <c r="FL315" s="4" t="str">
        <f>VLOOKUP(Table_Neonatal5[[#This Row],[BloodSugarLow]],Table_YesNo8[],2,FALSE)</f>
        <v>Oui</v>
      </c>
      <c r="FM315" s="4" t="str">
        <f>VLOOKUP(Table_Neonatal5[[#This Row],[AdmittedFirst48]],Table_YesNo8[],2,FALSE)</f>
        <v>Oui</v>
      </c>
      <c r="FN315" s="4" t="str">
        <f>VLOOKUP(Table_Neonatal5[[#This Row],[Remained2weeks]],Table_YesNo8[],2,FALSE)</f>
        <v>Non</v>
      </c>
      <c r="FO315" s="4" t="str">
        <f>VLOOKUP(Table_Neonatal5[[#This Row],[Antibiotics]],Table_YesNo8[],2,FALSE)</f>
        <v>Oui</v>
      </c>
      <c r="FP315" s="4" t="str">
        <f>VLOOKUP(Table_Neonatal5[[#This Row],[BilirubinMeas]],Table_YesNo8[],2,FALSE)</f>
        <v>Non</v>
      </c>
      <c r="FQ315" s="4" t="str">
        <f>VLOOKUP(Table_Neonatal5[[#This Row],[Phototherapy]],Table_YesNo8[],2,FALSE)</f>
        <v>Non</v>
      </c>
      <c r="FR315" s="3">
        <f>DATE(2000+Table_Neonatal5[[#This Row],[AdmitYear]],Table_Neonatal5[[#This Row],[AdmitMonth]],Table_Neonatal5[[#This Row],[AdmitDay]])</f>
        <v>42792</v>
      </c>
    </row>
    <row r="316" spans="1:174" x14ac:dyDescent="0.25">
      <c r="A316" t="s">
        <v>584</v>
      </c>
      <c r="B316" s="1">
        <v>0.54652777777777772</v>
      </c>
      <c r="C316" t="s">
        <v>185</v>
      </c>
      <c r="D316">
        <v>13</v>
      </c>
      <c r="E316">
        <v>9</v>
      </c>
      <c r="F316">
        <v>16</v>
      </c>
      <c r="G316">
        <v>0</v>
      </c>
      <c r="H316">
        <v>13</v>
      </c>
      <c r="I316">
        <v>9</v>
      </c>
      <c r="J316">
        <v>16</v>
      </c>
      <c r="K316">
        <v>0</v>
      </c>
      <c r="L316">
        <v>1</v>
      </c>
      <c r="M316">
        <v>0</v>
      </c>
      <c r="N316">
        <v>1200</v>
      </c>
      <c r="O316">
        <v>0</v>
      </c>
      <c r="P316">
        <v>1</v>
      </c>
      <c r="Q316">
        <v>26</v>
      </c>
      <c r="R316">
        <v>0</v>
      </c>
      <c r="T316" s="2">
        <v>0.72222222222222221</v>
      </c>
      <c r="U316">
        <v>0</v>
      </c>
      <c r="V316">
        <v>0</v>
      </c>
      <c r="W316">
        <v>0</v>
      </c>
      <c r="X316">
        <v>2</v>
      </c>
      <c r="Y316">
        <v>0</v>
      </c>
      <c r="AA316">
        <v>3</v>
      </c>
      <c r="AB316">
        <v>0</v>
      </c>
      <c r="AD316">
        <v>3</v>
      </c>
      <c r="AE316">
        <v>11</v>
      </c>
      <c r="AF316">
        <v>16</v>
      </c>
      <c r="AG316">
        <v>0</v>
      </c>
      <c r="AH316">
        <v>50</v>
      </c>
      <c r="AI316">
        <v>0</v>
      </c>
      <c r="AJ316">
        <v>1</v>
      </c>
      <c r="AK316">
        <v>2000</v>
      </c>
      <c r="AL316">
        <v>0</v>
      </c>
      <c r="AM316">
        <v>18</v>
      </c>
      <c r="AN316" s="2">
        <v>0.72222222222222221</v>
      </c>
      <c r="AO316">
        <v>0</v>
      </c>
      <c r="AP316">
        <v>13</v>
      </c>
      <c r="AQ316">
        <v>9</v>
      </c>
      <c r="AR316">
        <v>16</v>
      </c>
      <c r="AS316">
        <v>0</v>
      </c>
      <c r="AT316">
        <v>0</v>
      </c>
      <c r="AU316" s="1"/>
      <c r="AV316">
        <v>0</v>
      </c>
      <c r="AX316">
        <v>0</v>
      </c>
      <c r="AZ316">
        <v>1</v>
      </c>
      <c r="BA316">
        <v>1</v>
      </c>
      <c r="BB316">
        <v>1</v>
      </c>
      <c r="BC316">
        <v>13</v>
      </c>
      <c r="BD316">
        <v>9</v>
      </c>
      <c r="BE316">
        <v>16</v>
      </c>
      <c r="BF316">
        <v>0</v>
      </c>
      <c r="BG316" s="2">
        <v>0.75</v>
      </c>
      <c r="BH316">
        <v>0</v>
      </c>
      <c r="BI316">
        <v>3</v>
      </c>
      <c r="BJ316">
        <v>10</v>
      </c>
      <c r="BK316">
        <v>16</v>
      </c>
      <c r="BL316">
        <v>0</v>
      </c>
      <c r="BM316" s="1">
        <v>0.375</v>
      </c>
      <c r="BN316">
        <v>0</v>
      </c>
      <c r="BO316">
        <v>0</v>
      </c>
      <c r="BP316" s="3"/>
      <c r="BQ316">
        <v>0</v>
      </c>
      <c r="BR316" s="3"/>
      <c r="BS316">
        <v>0</v>
      </c>
      <c r="BT316">
        <v>1</v>
      </c>
      <c r="BU316">
        <v>1</v>
      </c>
      <c r="BV316">
        <v>13</v>
      </c>
      <c r="BW316">
        <v>9</v>
      </c>
      <c r="BX316">
        <v>16</v>
      </c>
      <c r="BY316">
        <v>1200</v>
      </c>
      <c r="BZ316">
        <v>14</v>
      </c>
      <c r="CA316">
        <v>9</v>
      </c>
      <c r="CB316">
        <v>16</v>
      </c>
      <c r="CC316">
        <v>1200</v>
      </c>
      <c r="CD316">
        <v>15</v>
      </c>
      <c r="CE316">
        <v>9</v>
      </c>
      <c r="CF316">
        <v>16</v>
      </c>
      <c r="CG316">
        <v>1100</v>
      </c>
      <c r="CH316">
        <v>16</v>
      </c>
      <c r="CI316">
        <v>9</v>
      </c>
      <c r="CJ316">
        <v>16</v>
      </c>
      <c r="CK316">
        <v>1100</v>
      </c>
      <c r="CL316">
        <v>17</v>
      </c>
      <c r="CM316">
        <v>9</v>
      </c>
      <c r="CN316">
        <v>16</v>
      </c>
      <c r="CO316">
        <v>1100</v>
      </c>
      <c r="CP316">
        <v>18</v>
      </c>
      <c r="CQ316">
        <v>9</v>
      </c>
      <c r="CR316">
        <v>16</v>
      </c>
      <c r="CS316">
        <v>1100</v>
      </c>
      <c r="CT316">
        <v>19</v>
      </c>
      <c r="CU316">
        <v>9</v>
      </c>
      <c r="CW316">
        <v>1100</v>
      </c>
      <c r="CX316">
        <v>20</v>
      </c>
      <c r="CY316">
        <v>9</v>
      </c>
      <c r="CZ316">
        <v>16</v>
      </c>
      <c r="DA316">
        <v>1100</v>
      </c>
      <c r="DB316">
        <v>21</v>
      </c>
      <c r="DC316">
        <v>9</v>
      </c>
      <c r="DD316">
        <v>16</v>
      </c>
      <c r="DE316">
        <v>1100</v>
      </c>
      <c r="DF316">
        <v>22</v>
      </c>
      <c r="DG316">
        <v>9</v>
      </c>
      <c r="DH316">
        <v>16</v>
      </c>
      <c r="DI316">
        <v>1100</v>
      </c>
      <c r="DJ316">
        <v>23</v>
      </c>
      <c r="DK316">
        <v>9</v>
      </c>
      <c r="DL316">
        <v>16</v>
      </c>
      <c r="DM316">
        <v>1100</v>
      </c>
      <c r="DN316">
        <v>24</v>
      </c>
      <c r="DO316">
        <v>9</v>
      </c>
      <c r="DP316">
        <v>16</v>
      </c>
      <c r="DQ316">
        <v>1050</v>
      </c>
      <c r="DZ316">
        <v>1</v>
      </c>
      <c r="EA316">
        <v>13</v>
      </c>
      <c r="EB316">
        <v>9</v>
      </c>
      <c r="EC316">
        <v>16</v>
      </c>
      <c r="ED316">
        <v>0</v>
      </c>
      <c r="EE316">
        <v>60</v>
      </c>
      <c r="EF316">
        <v>2</v>
      </c>
      <c r="EG316">
        <v>3.6</v>
      </c>
      <c r="EH316">
        <v>1</v>
      </c>
      <c r="EM316">
        <v>0</v>
      </c>
      <c r="ES316">
        <v>0</v>
      </c>
      <c r="ET316">
        <v>0</v>
      </c>
      <c r="EV316" t="s">
        <v>189</v>
      </c>
      <c r="EW316">
        <v>12</v>
      </c>
      <c r="EX316">
        <v>12</v>
      </c>
      <c r="EY316">
        <v>16</v>
      </c>
      <c r="EZ316" s="1">
        <v>0.55069444444444449</v>
      </c>
      <c r="FA316" t="str">
        <f>VLOOKUP(Table_Neonatal5[[#This Row],[Gender]],Table_Gender2[],2,FALSE)</f>
        <v>feminin</v>
      </c>
      <c r="FB316" t="e">
        <f>VLOOKUP(Table_Neonatal5[[#This Row],[PretermBy]],Table_PretermBy7[],2,FALSE)</f>
        <v>#N/A</v>
      </c>
      <c r="FC316" t="str">
        <f>VLOOKUP(Table_Neonatal5[[#This Row],[Diagnosis1]],Table_diagnosis[],2,FALSE)</f>
        <v>Bas poids de naissance</v>
      </c>
      <c r="FD316" t="str">
        <f>VLOOKUP(Table_Neonatal5[[#This Row],[Diagnosis2]],Table_diagnosis[],2,FALSE)</f>
        <v>Infection neonatale / septicimie neonatale</v>
      </c>
      <c r="FE316" s="4" t="str">
        <f>VLOOKUP(Table_Neonatal5[[#This Row],[DischargeLoc]],Table_DischargeLoc1[],2,FALSE)</f>
        <v>Sortie/maternite</v>
      </c>
      <c r="FF316" s="4" t="str">
        <f>VLOOKUP(Table_Neonatal5[[#This Row],[AdmissionTempLow]],Table_YesNo8[],2,FALSE)</f>
        <v>Non</v>
      </c>
      <c r="FG316" s="4" t="str">
        <f>VLOOKUP(Table_Neonatal5[[#This Row],[BirthWeightLow]],Table_YesNo8[],2,FALSE)</f>
        <v>Non</v>
      </c>
      <c r="FH316" s="4" t="str">
        <f>VLOOKUP(Table_Neonatal5[[#This Row],[GestationalAgeLow]],Table_YesNo8[],2,FALSE)</f>
        <v>Non</v>
      </c>
      <c r="FI316" s="4" t="str">
        <f>VLOOKUP(Table_Neonatal5[[#This Row],[MethRx]],Table_YesNo8[],2,FALSE)</f>
        <v>Oui</v>
      </c>
      <c r="FJ316" s="4" t="str">
        <f>VLOOKUP(Table_Neonatal5[[#This Row],[OxygenTherapy]],Table_YesNo8[],2,FALSE)</f>
        <v>Oui</v>
      </c>
      <c r="FK316" s="4" t="str">
        <f>VLOOKUP(Table_Neonatal5[[#This Row],[OxygenMethod]],Table_OxygenMethod6[],2,FALSE)</f>
        <v>canule nasale/mask</v>
      </c>
      <c r="FL316" s="4" t="str">
        <f>VLOOKUP(Table_Neonatal5[[#This Row],[BloodSugarLow]],Table_YesNo8[],2,FALSE)</f>
        <v>Non</v>
      </c>
      <c r="FM316" s="4" t="str">
        <f>VLOOKUP(Table_Neonatal5[[#This Row],[AdmittedFirst48]],Table_YesNo8[],2,FALSE)</f>
        <v>Oui</v>
      </c>
      <c r="FN316" s="4" t="str">
        <f>VLOOKUP(Table_Neonatal5[[#This Row],[Remained2weeks]],Table_YesNo8[],2,FALSE)</f>
        <v>Oui</v>
      </c>
      <c r="FO316" s="4" t="str">
        <f>VLOOKUP(Table_Neonatal5[[#This Row],[Antibiotics]],Table_YesNo8[],2,FALSE)</f>
        <v>Oui</v>
      </c>
      <c r="FP316" s="4" t="str">
        <f>VLOOKUP(Table_Neonatal5[[#This Row],[BilirubinMeas]],Table_YesNo8[],2,FALSE)</f>
        <v>Non</v>
      </c>
      <c r="FQ316" s="4" t="str">
        <f>VLOOKUP(Table_Neonatal5[[#This Row],[Phototherapy]],Table_YesNo8[],2,FALSE)</f>
        <v>Non</v>
      </c>
      <c r="FR316" s="3">
        <f>DATE(2000+Table_Neonatal5[[#This Row],[AdmitYear]],Table_Neonatal5[[#This Row],[AdmitMonth]],Table_Neonatal5[[#This Row],[AdmitDay]])</f>
        <v>42626</v>
      </c>
    </row>
    <row r="317" spans="1:174" x14ac:dyDescent="0.25">
      <c r="A317" t="s">
        <v>585</v>
      </c>
      <c r="B317" s="1">
        <v>0.4201388888888889</v>
      </c>
      <c r="C317" t="s">
        <v>185</v>
      </c>
      <c r="D317">
        <v>7</v>
      </c>
      <c r="E317">
        <v>2</v>
      </c>
      <c r="F317">
        <v>17</v>
      </c>
      <c r="G317">
        <v>0</v>
      </c>
      <c r="H317">
        <v>23</v>
      </c>
      <c r="I317">
        <v>2</v>
      </c>
      <c r="J317">
        <v>17</v>
      </c>
      <c r="K317">
        <v>0</v>
      </c>
      <c r="L317">
        <v>0</v>
      </c>
      <c r="M317">
        <v>0</v>
      </c>
      <c r="N317">
        <v>3200</v>
      </c>
      <c r="O317">
        <v>0</v>
      </c>
      <c r="P317">
        <v>0</v>
      </c>
      <c r="R317">
        <v>0</v>
      </c>
      <c r="T317" s="2">
        <v>0.64027777777777772</v>
      </c>
      <c r="U317">
        <v>0</v>
      </c>
      <c r="V317">
        <v>16</v>
      </c>
      <c r="W317">
        <v>0</v>
      </c>
      <c r="X317">
        <v>12</v>
      </c>
      <c r="Y317">
        <v>0</v>
      </c>
      <c r="Z317" t="s">
        <v>586</v>
      </c>
      <c r="AB317">
        <v>0</v>
      </c>
      <c r="AD317">
        <v>24</v>
      </c>
      <c r="AE317">
        <v>2</v>
      </c>
      <c r="AF317">
        <v>17</v>
      </c>
      <c r="AG317">
        <v>0</v>
      </c>
      <c r="AH317">
        <v>17</v>
      </c>
      <c r="AI317">
        <v>0</v>
      </c>
      <c r="AJ317">
        <v>1</v>
      </c>
      <c r="AK317">
        <v>3800</v>
      </c>
      <c r="AL317">
        <v>0</v>
      </c>
      <c r="AM317">
        <v>8</v>
      </c>
      <c r="AN317" s="2">
        <v>0.64027777777777772</v>
      </c>
      <c r="AO317">
        <v>0</v>
      </c>
      <c r="AP317">
        <v>23</v>
      </c>
      <c r="AQ317">
        <v>2</v>
      </c>
      <c r="AR317">
        <v>17</v>
      </c>
      <c r="AS317">
        <v>0</v>
      </c>
      <c r="AT317">
        <v>0</v>
      </c>
      <c r="AU317" s="1"/>
      <c r="AV317">
        <v>0</v>
      </c>
      <c r="AX317">
        <v>0</v>
      </c>
      <c r="AZ317">
        <v>0</v>
      </c>
      <c r="BA317">
        <v>0</v>
      </c>
      <c r="BF317">
        <v>0</v>
      </c>
      <c r="BG317" s="2"/>
      <c r="BH317">
        <v>0</v>
      </c>
      <c r="BL317">
        <v>0</v>
      </c>
      <c r="BM317" s="1"/>
      <c r="BN317">
        <v>0</v>
      </c>
      <c r="BP317" s="3"/>
      <c r="BQ317">
        <v>0</v>
      </c>
      <c r="BR317" s="3"/>
      <c r="BS317">
        <v>0</v>
      </c>
      <c r="BT317">
        <v>0</v>
      </c>
      <c r="BU317">
        <v>0</v>
      </c>
      <c r="DZ317">
        <v>0</v>
      </c>
      <c r="ED317">
        <v>0</v>
      </c>
      <c r="EM317">
        <v>0</v>
      </c>
      <c r="ES317">
        <v>0</v>
      </c>
      <c r="ET317">
        <v>0</v>
      </c>
      <c r="EV317" t="s">
        <v>189</v>
      </c>
      <c r="EW317">
        <v>27</v>
      </c>
      <c r="EX317">
        <v>3</v>
      </c>
      <c r="EY317">
        <v>17</v>
      </c>
      <c r="EZ317" s="1">
        <v>0.42430555555555555</v>
      </c>
      <c r="FA317" t="str">
        <f>VLOOKUP(Table_Neonatal5[[#This Row],[Gender]],Table_Gender2[],2,FALSE)</f>
        <v>masculin</v>
      </c>
      <c r="FB317" t="e">
        <f>VLOOKUP(Table_Neonatal5[[#This Row],[PretermBy]],Table_PretermBy7[],2,FALSE)</f>
        <v>#N/A</v>
      </c>
      <c r="FC317" t="str">
        <f>VLOOKUP(Table_Neonatal5[[#This Row],[Diagnosis1]],Table_diagnosis[],2,FALSE)</f>
        <v>Autre diagnostic</v>
      </c>
      <c r="FD317" t="e">
        <f>VLOOKUP(Table_Neonatal5[[#This Row],[Diagnosis2]],Table_diagnosis[],2,FALSE)</f>
        <v>#N/A</v>
      </c>
      <c r="FE317" s="4" t="str">
        <f>VLOOKUP(Table_Neonatal5[[#This Row],[DischargeLoc]],Table_DischargeLoc1[],2,FALSE)</f>
        <v>Sortie/maternite</v>
      </c>
      <c r="FF317" s="4" t="str">
        <f>VLOOKUP(Table_Neonatal5[[#This Row],[AdmissionTempLow]],Table_YesNo8[],2,FALSE)</f>
        <v>Non</v>
      </c>
      <c r="FG317" s="4" t="str">
        <f>VLOOKUP(Table_Neonatal5[[#This Row],[BirthWeightLow]],Table_YesNo8[],2,FALSE)</f>
        <v>Non</v>
      </c>
      <c r="FH317" s="4" t="str">
        <f>VLOOKUP(Table_Neonatal5[[#This Row],[GestationalAgeLow]],Table_YesNo8[],2,FALSE)</f>
        <v>Non</v>
      </c>
      <c r="FI317" s="4" t="str">
        <f>VLOOKUP(Table_Neonatal5[[#This Row],[MethRx]],Table_YesNo8[],2,FALSE)</f>
        <v>Non</v>
      </c>
      <c r="FJ317" s="4" t="str">
        <f>VLOOKUP(Table_Neonatal5[[#This Row],[OxygenTherapy]],Table_YesNo8[],2,FALSE)</f>
        <v>Non</v>
      </c>
      <c r="FK317" s="4" t="e">
        <f>VLOOKUP(Table_Neonatal5[[#This Row],[OxygenMethod]],Table_OxygenMethod6[],2,FALSE)</f>
        <v>#N/A</v>
      </c>
      <c r="FL317" s="4" t="str">
        <f>VLOOKUP(Table_Neonatal5[[#This Row],[BloodSugarLow]],Table_YesNo8[],2,FALSE)</f>
        <v>Non</v>
      </c>
      <c r="FM317" s="4" t="str">
        <f>VLOOKUP(Table_Neonatal5[[#This Row],[AdmittedFirst48]],Table_YesNo8[],2,FALSE)</f>
        <v>Non</v>
      </c>
      <c r="FN317" s="4" t="str">
        <f>VLOOKUP(Table_Neonatal5[[#This Row],[Remained2weeks]],Table_YesNo8[],2,FALSE)</f>
        <v>Non</v>
      </c>
      <c r="FO317" s="4" t="str">
        <f>VLOOKUP(Table_Neonatal5[[#This Row],[Antibiotics]],Table_YesNo8[],2,FALSE)</f>
        <v>Non</v>
      </c>
      <c r="FP317" s="4" t="str">
        <f>VLOOKUP(Table_Neonatal5[[#This Row],[BilirubinMeas]],Table_YesNo8[],2,FALSE)</f>
        <v>Non</v>
      </c>
      <c r="FQ317" s="4" t="str">
        <f>VLOOKUP(Table_Neonatal5[[#This Row],[Phototherapy]],Table_YesNo8[],2,FALSE)</f>
        <v>Non</v>
      </c>
      <c r="FR317" s="3">
        <f>DATE(2000+Table_Neonatal5[[#This Row],[AdmitYear]],Table_Neonatal5[[#This Row],[AdmitMonth]],Table_Neonatal5[[#This Row],[AdmitDay]])</f>
        <v>42789</v>
      </c>
    </row>
    <row r="318" spans="1:174" x14ac:dyDescent="0.25">
      <c r="A318" t="s">
        <v>587</v>
      </c>
      <c r="B318" s="1">
        <v>0.37708333333333333</v>
      </c>
      <c r="C318" t="s">
        <v>185</v>
      </c>
      <c r="D318">
        <v>12</v>
      </c>
      <c r="E318">
        <v>3</v>
      </c>
      <c r="F318">
        <v>17</v>
      </c>
      <c r="G318">
        <v>0</v>
      </c>
      <c r="H318">
        <v>13</v>
      </c>
      <c r="I318">
        <v>3</v>
      </c>
      <c r="J318">
        <v>17</v>
      </c>
      <c r="K318">
        <v>0</v>
      </c>
      <c r="L318">
        <v>0</v>
      </c>
      <c r="M318">
        <v>0</v>
      </c>
      <c r="N318">
        <v>3200</v>
      </c>
      <c r="O318">
        <v>0</v>
      </c>
      <c r="P318">
        <v>0</v>
      </c>
      <c r="R318">
        <v>0</v>
      </c>
      <c r="T318" s="2">
        <v>0.44791666666666669</v>
      </c>
      <c r="U318">
        <v>0</v>
      </c>
      <c r="V318">
        <v>1</v>
      </c>
      <c r="W318">
        <v>0</v>
      </c>
      <c r="X318">
        <v>4</v>
      </c>
      <c r="Y318">
        <v>0</v>
      </c>
      <c r="AB318">
        <v>0</v>
      </c>
      <c r="AD318">
        <v>20</v>
      </c>
      <c r="AE318">
        <v>3</v>
      </c>
      <c r="AF318">
        <v>17</v>
      </c>
      <c r="AG318">
        <v>0</v>
      </c>
      <c r="AH318">
        <v>8</v>
      </c>
      <c r="AI318">
        <v>0</v>
      </c>
      <c r="AJ318">
        <v>1</v>
      </c>
      <c r="AK318">
        <v>2750</v>
      </c>
      <c r="AL318">
        <v>0</v>
      </c>
      <c r="AM318">
        <v>16</v>
      </c>
      <c r="AN318" s="2">
        <v>0.46180555555555558</v>
      </c>
      <c r="AO318">
        <v>0</v>
      </c>
      <c r="AP318">
        <v>13</v>
      </c>
      <c r="AQ318">
        <v>3</v>
      </c>
      <c r="AR318">
        <v>17</v>
      </c>
      <c r="AS318">
        <v>0</v>
      </c>
      <c r="AT318">
        <v>0</v>
      </c>
      <c r="AU318" s="1"/>
      <c r="AV318">
        <v>0</v>
      </c>
      <c r="AX318">
        <v>0</v>
      </c>
      <c r="AZ318">
        <v>0</v>
      </c>
      <c r="BA318">
        <v>1</v>
      </c>
      <c r="BB318">
        <v>1</v>
      </c>
      <c r="BC318">
        <v>13</v>
      </c>
      <c r="BD318">
        <v>3</v>
      </c>
      <c r="BE318">
        <v>17</v>
      </c>
      <c r="BF318">
        <v>0</v>
      </c>
      <c r="BG318" s="2">
        <v>0.54166666666666663</v>
      </c>
      <c r="BH318">
        <v>0</v>
      </c>
      <c r="BI318">
        <v>14</v>
      </c>
      <c r="BJ318">
        <v>3</v>
      </c>
      <c r="BK318">
        <v>17</v>
      </c>
      <c r="BL318">
        <v>0</v>
      </c>
      <c r="BM318" s="1">
        <v>0.375</v>
      </c>
      <c r="BN318">
        <v>0</v>
      </c>
      <c r="BO318">
        <v>0</v>
      </c>
      <c r="BP318" s="3"/>
      <c r="BQ318">
        <v>0</v>
      </c>
      <c r="BR318" s="3"/>
      <c r="BS318">
        <v>0</v>
      </c>
      <c r="BT318">
        <v>1</v>
      </c>
      <c r="BU318">
        <v>0</v>
      </c>
      <c r="DZ318">
        <v>1</v>
      </c>
      <c r="EA318">
        <v>13</v>
      </c>
      <c r="EB318">
        <v>3</v>
      </c>
      <c r="EC318">
        <v>17</v>
      </c>
      <c r="ED318">
        <v>0</v>
      </c>
      <c r="EE318">
        <v>160</v>
      </c>
      <c r="EF318">
        <v>2</v>
      </c>
      <c r="EG318">
        <v>16</v>
      </c>
      <c r="EH318">
        <v>1</v>
      </c>
      <c r="EM318">
        <v>0</v>
      </c>
      <c r="ES318">
        <v>0</v>
      </c>
      <c r="ET318">
        <v>0</v>
      </c>
      <c r="EV318" t="s">
        <v>186</v>
      </c>
      <c r="EW318">
        <v>4</v>
      </c>
      <c r="EX318">
        <v>4</v>
      </c>
      <c r="EY318">
        <v>17</v>
      </c>
      <c r="EZ318" s="1">
        <v>0.38124999999999998</v>
      </c>
      <c r="FA318" t="str">
        <f>VLOOKUP(Table_Neonatal5[[#This Row],[Gender]],Table_Gender2[],2,FALSE)</f>
        <v>masculin</v>
      </c>
      <c r="FB318" t="e">
        <f>VLOOKUP(Table_Neonatal5[[#This Row],[PretermBy]],Table_PretermBy7[],2,FALSE)</f>
        <v>#N/A</v>
      </c>
      <c r="FC318" t="str">
        <f>VLOOKUP(Table_Neonatal5[[#This Row],[Diagnosis1]],Table_diagnosis[],2,FALSE)</f>
        <v>Detresse respiratoire</v>
      </c>
      <c r="FD318" t="e">
        <f>VLOOKUP(Table_Neonatal5[[#This Row],[Diagnosis2]],Table_diagnosis[],2,FALSE)</f>
        <v>#N/A</v>
      </c>
      <c r="FE318" s="4" t="str">
        <f>VLOOKUP(Table_Neonatal5[[#This Row],[DischargeLoc]],Table_DischargeLoc1[],2,FALSE)</f>
        <v>Sortie/maternite</v>
      </c>
      <c r="FF318" s="4" t="str">
        <f>VLOOKUP(Table_Neonatal5[[#This Row],[AdmissionTempLow]],Table_YesNo8[],2,FALSE)</f>
        <v>Non</v>
      </c>
      <c r="FG318" s="4" t="str">
        <f>VLOOKUP(Table_Neonatal5[[#This Row],[BirthWeightLow]],Table_YesNo8[],2,FALSE)</f>
        <v>Non</v>
      </c>
      <c r="FH318" s="4" t="str">
        <f>VLOOKUP(Table_Neonatal5[[#This Row],[GestationalAgeLow]],Table_YesNo8[],2,FALSE)</f>
        <v>Non</v>
      </c>
      <c r="FI318" s="4" t="str">
        <f>VLOOKUP(Table_Neonatal5[[#This Row],[MethRx]],Table_YesNo8[],2,FALSE)</f>
        <v>Non</v>
      </c>
      <c r="FJ318" s="4" t="str">
        <f>VLOOKUP(Table_Neonatal5[[#This Row],[OxygenTherapy]],Table_YesNo8[],2,FALSE)</f>
        <v>Oui</v>
      </c>
      <c r="FK318" s="4" t="str">
        <f>VLOOKUP(Table_Neonatal5[[#This Row],[OxygenMethod]],Table_OxygenMethod6[],2,FALSE)</f>
        <v>canule nasale/mask</v>
      </c>
      <c r="FL318" s="4" t="str">
        <f>VLOOKUP(Table_Neonatal5[[#This Row],[BloodSugarLow]],Table_YesNo8[],2,FALSE)</f>
        <v>Non</v>
      </c>
      <c r="FM318" s="4" t="str">
        <f>VLOOKUP(Table_Neonatal5[[#This Row],[AdmittedFirst48]],Table_YesNo8[],2,FALSE)</f>
        <v>Oui</v>
      </c>
      <c r="FN318" s="4" t="str">
        <f>VLOOKUP(Table_Neonatal5[[#This Row],[Remained2weeks]],Table_YesNo8[],2,FALSE)</f>
        <v>Non</v>
      </c>
      <c r="FO318" s="4" t="str">
        <f>VLOOKUP(Table_Neonatal5[[#This Row],[Antibiotics]],Table_YesNo8[],2,FALSE)</f>
        <v>Oui</v>
      </c>
      <c r="FP318" s="4" t="str">
        <f>VLOOKUP(Table_Neonatal5[[#This Row],[BilirubinMeas]],Table_YesNo8[],2,FALSE)</f>
        <v>Non</v>
      </c>
      <c r="FQ318" s="4" t="str">
        <f>VLOOKUP(Table_Neonatal5[[#This Row],[Phototherapy]],Table_YesNo8[],2,FALSE)</f>
        <v>Non</v>
      </c>
      <c r="FR318" s="3">
        <f>DATE(2000+Table_Neonatal5[[#This Row],[AdmitYear]],Table_Neonatal5[[#This Row],[AdmitMonth]],Table_Neonatal5[[#This Row],[AdmitDay]])</f>
        <v>42807</v>
      </c>
    </row>
    <row r="319" spans="1:174" x14ac:dyDescent="0.25">
      <c r="A319" t="s">
        <v>588</v>
      </c>
      <c r="B319" s="1">
        <v>0.34930555555555554</v>
      </c>
      <c r="D319">
        <v>28</v>
      </c>
      <c r="E319">
        <v>12</v>
      </c>
      <c r="F319">
        <v>16</v>
      </c>
      <c r="G319">
        <v>0</v>
      </c>
      <c r="H319">
        <v>28</v>
      </c>
      <c r="I319">
        <v>12</v>
      </c>
      <c r="J319">
        <v>16</v>
      </c>
      <c r="K319">
        <v>0</v>
      </c>
      <c r="L319">
        <v>0</v>
      </c>
      <c r="M319">
        <v>0</v>
      </c>
      <c r="N319">
        <v>3600</v>
      </c>
      <c r="O319">
        <v>0</v>
      </c>
      <c r="P319">
        <v>0</v>
      </c>
      <c r="R319">
        <v>0</v>
      </c>
      <c r="T319" s="2">
        <v>7.4999999999999997E-2</v>
      </c>
      <c r="U319">
        <v>0</v>
      </c>
      <c r="V319">
        <v>0</v>
      </c>
      <c r="W319">
        <v>0</v>
      </c>
      <c r="X319">
        <v>3</v>
      </c>
      <c r="Y319">
        <v>0</v>
      </c>
      <c r="AB319">
        <v>0</v>
      </c>
      <c r="AD319">
        <v>13</v>
      </c>
      <c r="AE319">
        <v>1</v>
      </c>
      <c r="AF319">
        <v>17</v>
      </c>
      <c r="AG319">
        <v>0</v>
      </c>
      <c r="AH319">
        <v>16</v>
      </c>
      <c r="AI319">
        <v>0</v>
      </c>
      <c r="AJ319">
        <v>1</v>
      </c>
      <c r="AK319">
        <v>3700</v>
      </c>
      <c r="AL319">
        <v>0</v>
      </c>
      <c r="AM319">
        <v>17</v>
      </c>
      <c r="AN319" s="2">
        <v>7.4999999999999997E-2</v>
      </c>
      <c r="AO319">
        <v>0</v>
      </c>
      <c r="AP319">
        <v>28</v>
      </c>
      <c r="AQ319">
        <v>12</v>
      </c>
      <c r="AR319">
        <v>16</v>
      </c>
      <c r="AS319">
        <v>0</v>
      </c>
      <c r="AT319">
        <v>0</v>
      </c>
      <c r="AU319" s="1"/>
      <c r="AV319">
        <v>0</v>
      </c>
      <c r="AX319">
        <v>0</v>
      </c>
      <c r="AZ319">
        <v>9</v>
      </c>
      <c r="BA319">
        <v>0</v>
      </c>
      <c r="BF319">
        <v>0</v>
      </c>
      <c r="BG319" s="2"/>
      <c r="BH319">
        <v>0</v>
      </c>
      <c r="BL319">
        <v>0</v>
      </c>
      <c r="BM319" s="1"/>
      <c r="BN319">
        <v>0</v>
      </c>
      <c r="BO319">
        <v>0</v>
      </c>
      <c r="BP319" s="3"/>
      <c r="BQ319">
        <v>0</v>
      </c>
      <c r="BR319" s="3"/>
      <c r="BS319">
        <v>0</v>
      </c>
      <c r="BT319">
        <v>1</v>
      </c>
      <c r="BU319">
        <v>1</v>
      </c>
      <c r="BV319">
        <v>28</v>
      </c>
      <c r="BW319">
        <v>12</v>
      </c>
      <c r="BX319">
        <v>17</v>
      </c>
      <c r="BY319">
        <v>3600</v>
      </c>
      <c r="BZ319">
        <v>29</v>
      </c>
      <c r="CA319">
        <v>12</v>
      </c>
      <c r="CB319">
        <v>16</v>
      </c>
      <c r="CC319">
        <v>9</v>
      </c>
      <c r="CD319">
        <v>30</v>
      </c>
      <c r="CE319">
        <v>12</v>
      </c>
      <c r="CF319">
        <v>16</v>
      </c>
      <c r="CG319">
        <v>9</v>
      </c>
      <c r="CH319">
        <v>31</v>
      </c>
      <c r="CI319">
        <v>12</v>
      </c>
      <c r="CJ319">
        <v>16</v>
      </c>
      <c r="CK319">
        <v>9</v>
      </c>
      <c r="CL319">
        <v>1</v>
      </c>
      <c r="CM319">
        <v>1</v>
      </c>
      <c r="CN319">
        <v>17</v>
      </c>
      <c r="CO319">
        <v>9</v>
      </c>
      <c r="CP319">
        <v>2</v>
      </c>
      <c r="CQ319">
        <v>1</v>
      </c>
      <c r="CR319">
        <v>17</v>
      </c>
      <c r="CS319">
        <v>9</v>
      </c>
      <c r="CT319">
        <v>3</v>
      </c>
      <c r="CU319">
        <v>1</v>
      </c>
      <c r="CW319">
        <v>9</v>
      </c>
      <c r="CX319">
        <v>4</v>
      </c>
      <c r="CY319">
        <v>1</v>
      </c>
      <c r="CZ319">
        <v>17</v>
      </c>
      <c r="DA319">
        <v>3550</v>
      </c>
      <c r="DB319">
        <v>5</v>
      </c>
      <c r="DC319">
        <v>1</v>
      </c>
      <c r="DD319">
        <v>17</v>
      </c>
      <c r="DE319">
        <v>9</v>
      </c>
      <c r="DF319">
        <v>6</v>
      </c>
      <c r="DG319">
        <v>1</v>
      </c>
      <c r="DH319">
        <v>17</v>
      </c>
      <c r="DI319">
        <v>9</v>
      </c>
      <c r="DJ319">
        <v>7</v>
      </c>
      <c r="DK319">
        <v>1</v>
      </c>
      <c r="DL319">
        <v>17</v>
      </c>
      <c r="DM319">
        <v>9</v>
      </c>
      <c r="DN319">
        <v>8</v>
      </c>
      <c r="DO319">
        <v>1</v>
      </c>
      <c r="DP319">
        <v>17</v>
      </c>
      <c r="DQ319">
        <v>9</v>
      </c>
      <c r="DZ319">
        <v>1</v>
      </c>
      <c r="EA319">
        <v>28</v>
      </c>
      <c r="EB319">
        <v>12</v>
      </c>
      <c r="EC319">
        <v>16</v>
      </c>
      <c r="ED319">
        <v>0</v>
      </c>
      <c r="EE319">
        <v>180</v>
      </c>
      <c r="EF319">
        <v>2</v>
      </c>
      <c r="EG319">
        <v>18</v>
      </c>
      <c r="EH319">
        <v>1</v>
      </c>
      <c r="EM319">
        <v>0</v>
      </c>
      <c r="ES319">
        <v>0</v>
      </c>
      <c r="ET319">
        <v>0</v>
      </c>
      <c r="EV319" t="s">
        <v>189</v>
      </c>
      <c r="EW319">
        <v>2</v>
      </c>
      <c r="EX319">
        <v>2</v>
      </c>
      <c r="EY319">
        <v>17</v>
      </c>
      <c r="EZ319" s="1">
        <v>0.3527777777777778</v>
      </c>
      <c r="FA319" t="str">
        <f>VLOOKUP(Table_Neonatal5[[#This Row],[Gender]],Table_Gender2[],2,FALSE)</f>
        <v>masculin</v>
      </c>
      <c r="FB319" t="e">
        <f>VLOOKUP(Table_Neonatal5[[#This Row],[PretermBy]],Table_PretermBy7[],2,FALSE)</f>
        <v>#N/A</v>
      </c>
      <c r="FC319" t="str">
        <f>VLOOKUP(Table_Neonatal5[[#This Row],[Diagnosis1]],Table_diagnosis[],2,FALSE)</f>
        <v>Infection neonatale / septicimie neonatale</v>
      </c>
      <c r="FD319" t="e">
        <f>VLOOKUP(Table_Neonatal5[[#This Row],[Diagnosis2]],Table_diagnosis[],2,FALSE)</f>
        <v>#N/A</v>
      </c>
      <c r="FE319" s="4" t="str">
        <f>VLOOKUP(Table_Neonatal5[[#This Row],[DischargeLoc]],Table_DischargeLoc1[],2,FALSE)</f>
        <v>Sortie/maternite</v>
      </c>
      <c r="FF319" s="4" t="str">
        <f>VLOOKUP(Table_Neonatal5[[#This Row],[AdmissionTempLow]],Table_YesNo8[],2,FALSE)</f>
        <v>Non</v>
      </c>
      <c r="FG319" s="4" t="str">
        <f>VLOOKUP(Table_Neonatal5[[#This Row],[BirthWeightLow]],Table_YesNo8[],2,FALSE)</f>
        <v>Non</v>
      </c>
      <c r="FH319" s="4" t="str">
        <f>VLOOKUP(Table_Neonatal5[[#This Row],[GestationalAgeLow]],Table_YesNo8[],2,FALSE)</f>
        <v>Non</v>
      </c>
      <c r="FI319" s="4" t="str">
        <f>VLOOKUP(Table_Neonatal5[[#This Row],[MethRx]],Table_YesNo8[],2,FALSE)</f>
        <v>Non disponible</v>
      </c>
      <c r="FJ319" s="4" t="str">
        <f>VLOOKUP(Table_Neonatal5[[#This Row],[OxygenTherapy]],Table_YesNo8[],2,FALSE)</f>
        <v>Non</v>
      </c>
      <c r="FK319" s="4" t="e">
        <f>VLOOKUP(Table_Neonatal5[[#This Row],[OxygenMethod]],Table_OxygenMethod6[],2,FALSE)</f>
        <v>#N/A</v>
      </c>
      <c r="FL319" s="4" t="str">
        <f>VLOOKUP(Table_Neonatal5[[#This Row],[BloodSugarLow]],Table_YesNo8[],2,FALSE)</f>
        <v>Non</v>
      </c>
      <c r="FM319" s="4" t="str">
        <f>VLOOKUP(Table_Neonatal5[[#This Row],[AdmittedFirst48]],Table_YesNo8[],2,FALSE)</f>
        <v>Oui</v>
      </c>
      <c r="FN319" s="4" t="str">
        <f>VLOOKUP(Table_Neonatal5[[#This Row],[Remained2weeks]],Table_YesNo8[],2,FALSE)</f>
        <v>Oui</v>
      </c>
      <c r="FO319" s="4" t="str">
        <f>VLOOKUP(Table_Neonatal5[[#This Row],[Antibiotics]],Table_YesNo8[],2,FALSE)</f>
        <v>Oui</v>
      </c>
      <c r="FP319" s="4" t="str">
        <f>VLOOKUP(Table_Neonatal5[[#This Row],[BilirubinMeas]],Table_YesNo8[],2,FALSE)</f>
        <v>Non</v>
      </c>
      <c r="FQ319" s="4" t="str">
        <f>VLOOKUP(Table_Neonatal5[[#This Row],[Phototherapy]],Table_YesNo8[],2,FALSE)</f>
        <v>Non</v>
      </c>
      <c r="FR319" s="3">
        <f>DATE(2000+Table_Neonatal5[[#This Row],[AdmitYear]],Table_Neonatal5[[#This Row],[AdmitMonth]],Table_Neonatal5[[#This Row],[AdmitDay]])</f>
        <v>42732</v>
      </c>
    </row>
    <row r="320" spans="1:174" x14ac:dyDescent="0.25">
      <c r="A320" t="s">
        <v>589</v>
      </c>
      <c r="B320" s="1">
        <v>0.5</v>
      </c>
      <c r="C320" t="s">
        <v>185</v>
      </c>
      <c r="D320">
        <v>15</v>
      </c>
      <c r="E320">
        <v>10</v>
      </c>
      <c r="F320">
        <v>16</v>
      </c>
      <c r="G320">
        <v>0</v>
      </c>
      <c r="H320">
        <v>15</v>
      </c>
      <c r="I320">
        <v>10</v>
      </c>
      <c r="J320">
        <v>16</v>
      </c>
      <c r="K320">
        <v>0</v>
      </c>
      <c r="L320">
        <v>0</v>
      </c>
      <c r="M320">
        <v>0</v>
      </c>
      <c r="N320">
        <v>1400</v>
      </c>
      <c r="O320">
        <v>0</v>
      </c>
      <c r="P320">
        <v>1</v>
      </c>
      <c r="Q320">
        <v>31</v>
      </c>
      <c r="R320">
        <v>0</v>
      </c>
      <c r="T320" s="2">
        <v>0</v>
      </c>
      <c r="U320">
        <v>0</v>
      </c>
      <c r="V320">
        <v>0</v>
      </c>
      <c r="W320">
        <v>0</v>
      </c>
      <c r="X320">
        <v>1</v>
      </c>
      <c r="Y320">
        <v>0</v>
      </c>
      <c r="Z320" t="s">
        <v>3</v>
      </c>
      <c r="AA320">
        <v>3</v>
      </c>
      <c r="AB320">
        <v>0</v>
      </c>
      <c r="AD320">
        <v>17</v>
      </c>
      <c r="AE320">
        <v>10</v>
      </c>
      <c r="AF320">
        <v>16</v>
      </c>
      <c r="AG320">
        <v>0</v>
      </c>
      <c r="AH320">
        <v>1</v>
      </c>
      <c r="AI320">
        <v>0</v>
      </c>
      <c r="AJ320">
        <v>4</v>
      </c>
      <c r="AK320">
        <v>1400</v>
      </c>
      <c r="AL320">
        <v>0</v>
      </c>
      <c r="AM320">
        <v>14</v>
      </c>
      <c r="AN320" s="2">
        <v>0</v>
      </c>
      <c r="AO320">
        <v>0</v>
      </c>
      <c r="AP320">
        <v>17</v>
      </c>
      <c r="AQ320">
        <v>10</v>
      </c>
      <c r="AR320">
        <v>16</v>
      </c>
      <c r="AS320">
        <v>0</v>
      </c>
      <c r="AT320">
        <v>0</v>
      </c>
      <c r="AU320" s="1"/>
      <c r="AV320">
        <v>0</v>
      </c>
      <c r="AX320">
        <v>0</v>
      </c>
      <c r="AZ320">
        <v>1</v>
      </c>
      <c r="BA320">
        <v>1</v>
      </c>
      <c r="BB320">
        <v>1</v>
      </c>
      <c r="BC320">
        <v>16</v>
      </c>
      <c r="BD320">
        <v>10</v>
      </c>
      <c r="BE320">
        <v>16</v>
      </c>
      <c r="BF320">
        <v>0</v>
      </c>
      <c r="BG320" s="2">
        <v>6.9444444444444447E-4</v>
      </c>
      <c r="BH320">
        <v>0</v>
      </c>
      <c r="BI320">
        <v>17</v>
      </c>
      <c r="BJ320">
        <v>10</v>
      </c>
      <c r="BK320">
        <v>16</v>
      </c>
      <c r="BL320">
        <v>0</v>
      </c>
      <c r="BM320" s="1">
        <v>0.1111111111111111</v>
      </c>
      <c r="BN320">
        <v>0</v>
      </c>
      <c r="BP320" s="3"/>
      <c r="BQ320">
        <v>0</v>
      </c>
      <c r="BR320" s="3"/>
      <c r="BS320">
        <v>0</v>
      </c>
      <c r="BT320">
        <v>1</v>
      </c>
      <c r="BU320">
        <v>0</v>
      </c>
      <c r="DZ320">
        <v>1</v>
      </c>
      <c r="EA320">
        <v>16</v>
      </c>
      <c r="EB320">
        <v>10</v>
      </c>
      <c r="EC320">
        <v>16</v>
      </c>
      <c r="ED320">
        <v>0</v>
      </c>
      <c r="EE320">
        <v>70</v>
      </c>
      <c r="EF320">
        <v>2</v>
      </c>
      <c r="EG320">
        <v>3.5</v>
      </c>
      <c r="EH320">
        <v>1</v>
      </c>
      <c r="EM320">
        <v>0</v>
      </c>
      <c r="ES320">
        <v>0</v>
      </c>
      <c r="ET320">
        <v>0</v>
      </c>
      <c r="EV320" t="s">
        <v>189</v>
      </c>
      <c r="EW320">
        <v>11</v>
      </c>
      <c r="EX320">
        <v>11</v>
      </c>
      <c r="EY320">
        <v>16</v>
      </c>
      <c r="EZ320" s="1">
        <v>0.50416666666666665</v>
      </c>
      <c r="FA320" t="str">
        <f>VLOOKUP(Table_Neonatal5[[#This Row],[Gender]],Table_Gender2[],2,FALSE)</f>
        <v>masculin</v>
      </c>
      <c r="FB320" t="e">
        <f>VLOOKUP(Table_Neonatal5[[#This Row],[PretermBy]],Table_PretermBy7[],2,FALSE)</f>
        <v>#N/A</v>
      </c>
      <c r="FC320" t="str">
        <f>VLOOKUP(Table_Neonatal5[[#This Row],[Diagnosis1]],Table_diagnosis[],2,FALSE)</f>
        <v>Prematurite</v>
      </c>
      <c r="FD320" t="str">
        <f>VLOOKUP(Table_Neonatal5[[#This Row],[Diagnosis2]],Table_diagnosis[],2,FALSE)</f>
        <v>Infection neonatale / septicimie neonatale</v>
      </c>
      <c r="FE320" s="4" t="str">
        <f>VLOOKUP(Table_Neonatal5[[#This Row],[DischargeLoc]],Table_DischargeLoc1[],2,FALSE)</f>
        <v>decede</v>
      </c>
      <c r="FF320" s="4" t="str">
        <f>VLOOKUP(Table_Neonatal5[[#This Row],[AdmissionTempLow]],Table_YesNo8[],2,FALSE)</f>
        <v>Non</v>
      </c>
      <c r="FG320" s="4" t="str">
        <f>VLOOKUP(Table_Neonatal5[[#This Row],[BirthWeightLow]],Table_YesNo8[],2,FALSE)</f>
        <v>Non</v>
      </c>
      <c r="FH320" s="4" t="str">
        <f>VLOOKUP(Table_Neonatal5[[#This Row],[GestationalAgeLow]],Table_YesNo8[],2,FALSE)</f>
        <v>Non</v>
      </c>
      <c r="FI320" s="4" t="str">
        <f>VLOOKUP(Table_Neonatal5[[#This Row],[MethRx]],Table_YesNo8[],2,FALSE)</f>
        <v>Oui</v>
      </c>
      <c r="FJ320" s="4" t="str">
        <f>VLOOKUP(Table_Neonatal5[[#This Row],[OxygenTherapy]],Table_YesNo8[],2,FALSE)</f>
        <v>Oui</v>
      </c>
      <c r="FK320" s="4" t="str">
        <f>VLOOKUP(Table_Neonatal5[[#This Row],[OxygenMethod]],Table_OxygenMethod6[],2,FALSE)</f>
        <v>canule nasale/mask</v>
      </c>
      <c r="FL320" s="4" t="str">
        <f>VLOOKUP(Table_Neonatal5[[#This Row],[BloodSugarLow]],Table_YesNo8[],2,FALSE)</f>
        <v>Non</v>
      </c>
      <c r="FM320" s="4" t="str">
        <f>VLOOKUP(Table_Neonatal5[[#This Row],[AdmittedFirst48]],Table_YesNo8[],2,FALSE)</f>
        <v>Oui</v>
      </c>
      <c r="FN320" s="4" t="str">
        <f>VLOOKUP(Table_Neonatal5[[#This Row],[Remained2weeks]],Table_YesNo8[],2,FALSE)</f>
        <v>Non</v>
      </c>
      <c r="FO320" s="4" t="str">
        <f>VLOOKUP(Table_Neonatal5[[#This Row],[Antibiotics]],Table_YesNo8[],2,FALSE)</f>
        <v>Oui</v>
      </c>
      <c r="FP320" s="4" t="str">
        <f>VLOOKUP(Table_Neonatal5[[#This Row],[BilirubinMeas]],Table_YesNo8[],2,FALSE)</f>
        <v>Non</v>
      </c>
      <c r="FQ320" s="4" t="str">
        <f>VLOOKUP(Table_Neonatal5[[#This Row],[Phototherapy]],Table_YesNo8[],2,FALSE)</f>
        <v>Non</v>
      </c>
      <c r="FR320" s="3">
        <f>DATE(2000+Table_Neonatal5[[#This Row],[AdmitYear]],Table_Neonatal5[[#This Row],[AdmitMonth]],Table_Neonatal5[[#This Row],[AdmitDay]])</f>
        <v>42658</v>
      </c>
    </row>
    <row r="321" spans="1:174" x14ac:dyDescent="0.25">
      <c r="A321" t="s">
        <v>590</v>
      </c>
      <c r="B321" s="1">
        <v>0.61944444444444446</v>
      </c>
      <c r="C321" t="s">
        <v>185</v>
      </c>
      <c r="D321">
        <v>12</v>
      </c>
      <c r="E321">
        <v>10</v>
      </c>
      <c r="F321">
        <v>16</v>
      </c>
      <c r="G321">
        <v>0</v>
      </c>
      <c r="H321">
        <v>12</v>
      </c>
      <c r="I321">
        <v>10</v>
      </c>
      <c r="J321">
        <v>16</v>
      </c>
      <c r="K321">
        <v>0</v>
      </c>
      <c r="L321">
        <v>1</v>
      </c>
      <c r="M321">
        <v>0</v>
      </c>
      <c r="N321">
        <v>2600</v>
      </c>
      <c r="O321">
        <v>0</v>
      </c>
      <c r="P321">
        <v>0</v>
      </c>
      <c r="R321">
        <v>0</v>
      </c>
      <c r="T321" s="2">
        <v>0.4513888888888889</v>
      </c>
      <c r="U321">
        <v>0</v>
      </c>
      <c r="V321">
        <v>0</v>
      </c>
      <c r="W321">
        <v>0</v>
      </c>
      <c r="X321">
        <v>8</v>
      </c>
      <c r="Y321">
        <v>0</v>
      </c>
      <c r="AA321">
        <v>3</v>
      </c>
      <c r="AB321">
        <v>0</v>
      </c>
      <c r="AD321">
        <v>27</v>
      </c>
      <c r="AE321">
        <v>10</v>
      </c>
      <c r="AF321">
        <v>16</v>
      </c>
      <c r="AG321">
        <v>0</v>
      </c>
      <c r="AH321">
        <v>14</v>
      </c>
      <c r="AI321">
        <v>0</v>
      </c>
      <c r="AJ321">
        <v>1</v>
      </c>
      <c r="AK321">
        <v>2700</v>
      </c>
      <c r="AL321">
        <v>0</v>
      </c>
      <c r="AM321">
        <v>16</v>
      </c>
      <c r="AN321" s="2">
        <v>0.4513888888888889</v>
      </c>
      <c r="AO321">
        <v>0</v>
      </c>
      <c r="AP321">
        <v>12</v>
      </c>
      <c r="AQ321">
        <v>10</v>
      </c>
      <c r="AR321">
        <v>16</v>
      </c>
      <c r="AS321">
        <v>0</v>
      </c>
      <c r="AT321">
        <v>0</v>
      </c>
      <c r="AU321" s="1"/>
      <c r="AV321">
        <v>0</v>
      </c>
      <c r="AX321">
        <v>0</v>
      </c>
      <c r="AZ321">
        <v>0</v>
      </c>
      <c r="BA321">
        <v>1</v>
      </c>
      <c r="BB321">
        <v>1</v>
      </c>
      <c r="BC321">
        <v>12</v>
      </c>
      <c r="BD321">
        <v>10</v>
      </c>
      <c r="BE321">
        <v>16</v>
      </c>
      <c r="BF321">
        <v>0</v>
      </c>
      <c r="BG321" s="2">
        <v>0.45833333333333331</v>
      </c>
      <c r="BH321">
        <v>0</v>
      </c>
      <c r="BI321">
        <v>13</v>
      </c>
      <c r="BJ321">
        <v>10</v>
      </c>
      <c r="BK321">
        <v>16</v>
      </c>
      <c r="BL321">
        <v>0</v>
      </c>
      <c r="BM321" s="1">
        <v>0.375</v>
      </c>
      <c r="BN321">
        <v>0</v>
      </c>
      <c r="BO321">
        <v>0</v>
      </c>
      <c r="BP321" s="3"/>
      <c r="BQ321">
        <v>0</v>
      </c>
      <c r="BR321" s="3"/>
      <c r="BS321">
        <v>0</v>
      </c>
      <c r="BT321">
        <v>1</v>
      </c>
      <c r="BU321">
        <v>1</v>
      </c>
      <c r="BV321">
        <v>12</v>
      </c>
      <c r="BW321">
        <v>10</v>
      </c>
      <c r="BX321">
        <v>16</v>
      </c>
      <c r="BY321">
        <v>2600</v>
      </c>
      <c r="BZ321">
        <v>13</v>
      </c>
      <c r="CA321">
        <v>10</v>
      </c>
      <c r="CB321">
        <v>16</v>
      </c>
      <c r="CC321">
        <v>2550</v>
      </c>
      <c r="CD321">
        <v>14</v>
      </c>
      <c r="CE321">
        <v>10</v>
      </c>
      <c r="CF321">
        <v>16</v>
      </c>
      <c r="CG321">
        <v>2700</v>
      </c>
      <c r="CH321">
        <v>15</v>
      </c>
      <c r="CI321">
        <v>10</v>
      </c>
      <c r="CJ321">
        <v>16</v>
      </c>
      <c r="CK321">
        <v>2550</v>
      </c>
      <c r="CL321">
        <v>16</v>
      </c>
      <c r="CM321">
        <v>10</v>
      </c>
      <c r="CN321">
        <v>16</v>
      </c>
      <c r="CO321">
        <v>2550</v>
      </c>
      <c r="CP321">
        <v>17</v>
      </c>
      <c r="CQ321">
        <v>10</v>
      </c>
      <c r="CR321">
        <v>16</v>
      </c>
      <c r="CS321">
        <v>2550</v>
      </c>
      <c r="CT321">
        <v>18</v>
      </c>
      <c r="CU321">
        <v>10</v>
      </c>
      <c r="CW321">
        <v>2600</v>
      </c>
      <c r="CX321">
        <v>19</v>
      </c>
      <c r="CY321">
        <v>10</v>
      </c>
      <c r="CZ321">
        <v>16</v>
      </c>
      <c r="DA321">
        <v>2600</v>
      </c>
      <c r="DB321">
        <v>20</v>
      </c>
      <c r="DC321">
        <v>10</v>
      </c>
      <c r="DD321">
        <v>16</v>
      </c>
      <c r="DE321">
        <v>2700</v>
      </c>
      <c r="DF321">
        <v>21</v>
      </c>
      <c r="DG321">
        <v>10</v>
      </c>
      <c r="DH321">
        <v>16</v>
      </c>
      <c r="DI321">
        <v>2700</v>
      </c>
      <c r="DJ321">
        <v>22</v>
      </c>
      <c r="DK321">
        <v>10</v>
      </c>
      <c r="DL321">
        <v>16</v>
      </c>
      <c r="DM321">
        <v>2800</v>
      </c>
      <c r="DN321">
        <v>23</v>
      </c>
      <c r="DO321">
        <v>10</v>
      </c>
      <c r="DP321">
        <v>16</v>
      </c>
      <c r="DQ321">
        <v>2800</v>
      </c>
      <c r="DZ321">
        <v>1</v>
      </c>
      <c r="EA321">
        <v>12</v>
      </c>
      <c r="EB321">
        <v>10</v>
      </c>
      <c r="EC321">
        <v>16</v>
      </c>
      <c r="ED321">
        <v>0</v>
      </c>
      <c r="EE321">
        <v>390</v>
      </c>
      <c r="EF321">
        <v>2</v>
      </c>
      <c r="EG321">
        <v>13</v>
      </c>
      <c r="EH321">
        <v>1</v>
      </c>
      <c r="EI321">
        <v>130</v>
      </c>
      <c r="EJ321">
        <v>3</v>
      </c>
      <c r="EM321">
        <v>0</v>
      </c>
      <c r="ES321">
        <v>0</v>
      </c>
      <c r="ET321">
        <v>0</v>
      </c>
      <c r="EV321" t="s">
        <v>189</v>
      </c>
      <c r="EW321">
        <v>11</v>
      </c>
      <c r="EX321">
        <v>11</v>
      </c>
      <c r="EY321">
        <v>16</v>
      </c>
      <c r="EZ321" s="1">
        <v>0.625</v>
      </c>
      <c r="FA321" t="str">
        <f>VLOOKUP(Table_Neonatal5[[#This Row],[Gender]],Table_Gender2[],2,FALSE)</f>
        <v>feminin</v>
      </c>
      <c r="FB321" t="e">
        <f>VLOOKUP(Table_Neonatal5[[#This Row],[PretermBy]],Table_PretermBy7[],2,FALSE)</f>
        <v>#N/A</v>
      </c>
      <c r="FC321" t="str">
        <f>VLOOKUP(Table_Neonatal5[[#This Row],[Diagnosis1]],Table_diagnosis[],2,FALSE)</f>
        <v>Asphyxia a la naissance / APGAR bas / HIE</v>
      </c>
      <c r="FD321" t="str">
        <f>VLOOKUP(Table_Neonatal5[[#This Row],[Diagnosis2]],Table_diagnosis[],2,FALSE)</f>
        <v>Infection neonatale / septicimie neonatale</v>
      </c>
      <c r="FE321" s="4" t="str">
        <f>VLOOKUP(Table_Neonatal5[[#This Row],[DischargeLoc]],Table_DischargeLoc1[],2,FALSE)</f>
        <v>Sortie/maternite</v>
      </c>
      <c r="FF321" s="4" t="str">
        <f>VLOOKUP(Table_Neonatal5[[#This Row],[AdmissionTempLow]],Table_YesNo8[],2,FALSE)</f>
        <v>Non</v>
      </c>
      <c r="FG321" s="4" t="str">
        <f>VLOOKUP(Table_Neonatal5[[#This Row],[BirthWeightLow]],Table_YesNo8[],2,FALSE)</f>
        <v>Non</v>
      </c>
      <c r="FH321" s="4" t="str">
        <f>VLOOKUP(Table_Neonatal5[[#This Row],[GestationalAgeLow]],Table_YesNo8[],2,FALSE)</f>
        <v>Non</v>
      </c>
      <c r="FI321" s="4" t="str">
        <f>VLOOKUP(Table_Neonatal5[[#This Row],[MethRx]],Table_YesNo8[],2,FALSE)</f>
        <v>Non</v>
      </c>
      <c r="FJ321" s="4" t="str">
        <f>VLOOKUP(Table_Neonatal5[[#This Row],[OxygenTherapy]],Table_YesNo8[],2,FALSE)</f>
        <v>Oui</v>
      </c>
      <c r="FK321" s="4" t="str">
        <f>VLOOKUP(Table_Neonatal5[[#This Row],[OxygenMethod]],Table_OxygenMethod6[],2,FALSE)</f>
        <v>canule nasale/mask</v>
      </c>
      <c r="FL321" s="4" t="str">
        <f>VLOOKUP(Table_Neonatal5[[#This Row],[BloodSugarLow]],Table_YesNo8[],2,FALSE)</f>
        <v>Non</v>
      </c>
      <c r="FM321" s="4" t="str">
        <f>VLOOKUP(Table_Neonatal5[[#This Row],[AdmittedFirst48]],Table_YesNo8[],2,FALSE)</f>
        <v>Oui</v>
      </c>
      <c r="FN321" s="4" t="str">
        <f>VLOOKUP(Table_Neonatal5[[#This Row],[Remained2weeks]],Table_YesNo8[],2,FALSE)</f>
        <v>Oui</v>
      </c>
      <c r="FO321" s="4" t="str">
        <f>VLOOKUP(Table_Neonatal5[[#This Row],[Antibiotics]],Table_YesNo8[],2,FALSE)</f>
        <v>Oui</v>
      </c>
      <c r="FP321" s="4" t="str">
        <f>VLOOKUP(Table_Neonatal5[[#This Row],[BilirubinMeas]],Table_YesNo8[],2,FALSE)</f>
        <v>Non</v>
      </c>
      <c r="FQ321" s="4" t="str">
        <f>VLOOKUP(Table_Neonatal5[[#This Row],[Phototherapy]],Table_YesNo8[],2,FALSE)</f>
        <v>Non</v>
      </c>
      <c r="FR321" s="3">
        <f>DATE(2000+Table_Neonatal5[[#This Row],[AdmitYear]],Table_Neonatal5[[#This Row],[AdmitMonth]],Table_Neonatal5[[#This Row],[AdmitDay]])</f>
        <v>42655</v>
      </c>
    </row>
    <row r="322" spans="1:174" x14ac:dyDescent="0.25">
      <c r="A322" t="s">
        <v>591</v>
      </c>
      <c r="B322" s="1">
        <v>0.53472222222222221</v>
      </c>
      <c r="C322" t="s">
        <v>185</v>
      </c>
      <c r="D322">
        <v>23</v>
      </c>
      <c r="E322">
        <v>12</v>
      </c>
      <c r="F322">
        <v>16</v>
      </c>
      <c r="G322">
        <v>0</v>
      </c>
      <c r="H322">
        <v>23</v>
      </c>
      <c r="I322">
        <v>12</v>
      </c>
      <c r="J322">
        <v>16</v>
      </c>
      <c r="K322">
        <v>0</v>
      </c>
      <c r="L322">
        <v>0</v>
      </c>
      <c r="M322">
        <v>0</v>
      </c>
      <c r="N322">
        <v>2000</v>
      </c>
      <c r="O322">
        <v>0</v>
      </c>
      <c r="P322">
        <v>1</v>
      </c>
      <c r="Q322">
        <v>33</v>
      </c>
      <c r="R322">
        <v>0</v>
      </c>
      <c r="S322">
        <v>9</v>
      </c>
      <c r="T322" s="2">
        <v>0.125</v>
      </c>
      <c r="U322">
        <v>0</v>
      </c>
      <c r="V322">
        <v>0</v>
      </c>
      <c r="W322">
        <v>0</v>
      </c>
      <c r="X322">
        <v>1</v>
      </c>
      <c r="Y322">
        <v>0</v>
      </c>
      <c r="AB322">
        <v>0</v>
      </c>
      <c r="AD322">
        <v>4</v>
      </c>
      <c r="AE322">
        <v>1</v>
      </c>
      <c r="AF322">
        <v>17</v>
      </c>
      <c r="AG322">
        <v>0</v>
      </c>
      <c r="AH322">
        <v>12</v>
      </c>
      <c r="AI322">
        <v>0</v>
      </c>
      <c r="AJ322">
        <v>1</v>
      </c>
      <c r="AK322">
        <v>2200</v>
      </c>
      <c r="AL322">
        <v>0</v>
      </c>
      <c r="AM322">
        <v>16</v>
      </c>
      <c r="AN322" s="2">
        <v>0.125</v>
      </c>
      <c r="AO322">
        <v>0</v>
      </c>
      <c r="AP322">
        <v>23</v>
      </c>
      <c r="AQ322">
        <v>1</v>
      </c>
      <c r="AR322">
        <v>17</v>
      </c>
      <c r="AS322">
        <v>0</v>
      </c>
      <c r="AT322">
        <v>0</v>
      </c>
      <c r="AU322" s="1"/>
      <c r="AV322">
        <v>0</v>
      </c>
      <c r="AX322">
        <v>0</v>
      </c>
      <c r="AZ322">
        <v>0</v>
      </c>
      <c r="BA322">
        <v>0</v>
      </c>
      <c r="BF322">
        <v>0</v>
      </c>
      <c r="BG322" s="2"/>
      <c r="BH322">
        <v>0</v>
      </c>
      <c r="BL322">
        <v>0</v>
      </c>
      <c r="BM322" s="1"/>
      <c r="BN322">
        <v>0</v>
      </c>
      <c r="BO322">
        <v>0</v>
      </c>
      <c r="BP322" s="3"/>
      <c r="BQ322">
        <v>0</v>
      </c>
      <c r="BR322" s="3"/>
      <c r="BS322">
        <v>0</v>
      </c>
      <c r="BT322">
        <v>1</v>
      </c>
      <c r="BU322">
        <v>1</v>
      </c>
      <c r="BV322">
        <v>23</v>
      </c>
      <c r="BW322">
        <v>12</v>
      </c>
      <c r="BX322">
        <v>16</v>
      </c>
      <c r="BY322">
        <v>2000</v>
      </c>
      <c r="BZ322">
        <v>24</v>
      </c>
      <c r="CA322">
        <v>12</v>
      </c>
      <c r="CB322">
        <v>16</v>
      </c>
      <c r="CC322">
        <v>2000</v>
      </c>
      <c r="CD322">
        <v>25</v>
      </c>
      <c r="CE322">
        <v>12</v>
      </c>
      <c r="CF322">
        <v>16</v>
      </c>
      <c r="CG322">
        <v>1900</v>
      </c>
      <c r="CH322">
        <v>26</v>
      </c>
      <c r="CI322">
        <v>12</v>
      </c>
      <c r="CJ322">
        <v>16</v>
      </c>
      <c r="CK322">
        <v>9</v>
      </c>
      <c r="CL322">
        <v>27</v>
      </c>
      <c r="CM322">
        <v>12</v>
      </c>
      <c r="CN322">
        <v>16</v>
      </c>
      <c r="CO322">
        <v>1950</v>
      </c>
      <c r="CP322">
        <v>28</v>
      </c>
      <c r="CQ322">
        <v>12</v>
      </c>
      <c r="CR322">
        <v>16</v>
      </c>
      <c r="CS322">
        <v>2150</v>
      </c>
      <c r="CT322">
        <v>29</v>
      </c>
      <c r="CU322">
        <v>12</v>
      </c>
      <c r="CW322">
        <v>2050</v>
      </c>
      <c r="CX322">
        <v>30</v>
      </c>
      <c r="CY322">
        <v>12</v>
      </c>
      <c r="CZ322">
        <v>16</v>
      </c>
      <c r="DA322">
        <v>2150</v>
      </c>
      <c r="DB322">
        <v>31</v>
      </c>
      <c r="DC322">
        <v>12</v>
      </c>
      <c r="DD322">
        <v>16</v>
      </c>
      <c r="DE322">
        <v>2100</v>
      </c>
      <c r="DF322">
        <v>1</v>
      </c>
      <c r="DG322">
        <v>1</v>
      </c>
      <c r="DH322">
        <v>17</v>
      </c>
      <c r="DI322">
        <v>2100</v>
      </c>
      <c r="DJ322">
        <v>2</v>
      </c>
      <c r="DK322">
        <v>1</v>
      </c>
      <c r="DL322">
        <v>17</v>
      </c>
      <c r="DM322">
        <v>9</v>
      </c>
      <c r="DN322">
        <v>3</v>
      </c>
      <c r="DO322">
        <v>1</v>
      </c>
      <c r="DP322">
        <v>17</v>
      </c>
      <c r="DQ322">
        <v>2150</v>
      </c>
      <c r="DZ322">
        <v>1</v>
      </c>
      <c r="EA322">
        <v>23</v>
      </c>
      <c r="EB322">
        <v>12</v>
      </c>
      <c r="EC322">
        <v>16</v>
      </c>
      <c r="ED322">
        <v>0</v>
      </c>
      <c r="EE322">
        <v>105</v>
      </c>
      <c r="EF322">
        <v>2</v>
      </c>
      <c r="EG322">
        <v>6.3</v>
      </c>
      <c r="EH322">
        <v>1</v>
      </c>
      <c r="EM322">
        <v>0</v>
      </c>
      <c r="ES322">
        <v>0</v>
      </c>
      <c r="ET322">
        <v>0</v>
      </c>
      <c r="EV322" t="s">
        <v>189</v>
      </c>
      <c r="EW322">
        <v>2</v>
      </c>
      <c r="EX322">
        <v>2</v>
      </c>
      <c r="EY322">
        <v>17</v>
      </c>
      <c r="EZ322" s="1">
        <v>4.1666666666666664E-2</v>
      </c>
      <c r="FA322" t="str">
        <f>VLOOKUP(Table_Neonatal5[[#This Row],[Gender]],Table_Gender2[],2,FALSE)</f>
        <v>masculin</v>
      </c>
      <c r="FB322" t="str">
        <f>VLOOKUP(Table_Neonatal5[[#This Row],[PretermBy]],Table_PretermBy7[],2,FALSE)</f>
        <v>inconnu</v>
      </c>
      <c r="FC322" t="str">
        <f>VLOOKUP(Table_Neonatal5[[#This Row],[Diagnosis1]],Table_diagnosis[],2,FALSE)</f>
        <v>Prematurite</v>
      </c>
      <c r="FD322" t="e">
        <f>VLOOKUP(Table_Neonatal5[[#This Row],[Diagnosis2]],Table_diagnosis[],2,FALSE)</f>
        <v>#N/A</v>
      </c>
      <c r="FE322" s="4" t="str">
        <f>VLOOKUP(Table_Neonatal5[[#This Row],[DischargeLoc]],Table_DischargeLoc1[],2,FALSE)</f>
        <v>Sortie/maternite</v>
      </c>
      <c r="FF322" s="4" t="str">
        <f>VLOOKUP(Table_Neonatal5[[#This Row],[AdmissionTempLow]],Table_YesNo8[],2,FALSE)</f>
        <v>Non</v>
      </c>
      <c r="FG322" s="4" t="str">
        <f>VLOOKUP(Table_Neonatal5[[#This Row],[BirthWeightLow]],Table_YesNo8[],2,FALSE)</f>
        <v>Non</v>
      </c>
      <c r="FH322" s="4" t="str">
        <f>VLOOKUP(Table_Neonatal5[[#This Row],[GestationalAgeLow]],Table_YesNo8[],2,FALSE)</f>
        <v>Non</v>
      </c>
      <c r="FI322" s="4" t="str">
        <f>VLOOKUP(Table_Neonatal5[[#This Row],[MethRx]],Table_YesNo8[],2,FALSE)</f>
        <v>Non</v>
      </c>
      <c r="FJ322" s="4" t="str">
        <f>VLOOKUP(Table_Neonatal5[[#This Row],[OxygenTherapy]],Table_YesNo8[],2,FALSE)</f>
        <v>Non</v>
      </c>
      <c r="FK322" s="4" t="e">
        <f>VLOOKUP(Table_Neonatal5[[#This Row],[OxygenMethod]],Table_OxygenMethod6[],2,FALSE)</f>
        <v>#N/A</v>
      </c>
      <c r="FL322" s="4" t="str">
        <f>VLOOKUP(Table_Neonatal5[[#This Row],[BloodSugarLow]],Table_YesNo8[],2,FALSE)</f>
        <v>Non</v>
      </c>
      <c r="FM322" s="4" t="str">
        <f>VLOOKUP(Table_Neonatal5[[#This Row],[AdmittedFirst48]],Table_YesNo8[],2,FALSE)</f>
        <v>Oui</v>
      </c>
      <c r="FN322" s="4" t="str">
        <f>VLOOKUP(Table_Neonatal5[[#This Row],[Remained2weeks]],Table_YesNo8[],2,FALSE)</f>
        <v>Oui</v>
      </c>
      <c r="FO322" s="4" t="str">
        <f>VLOOKUP(Table_Neonatal5[[#This Row],[Antibiotics]],Table_YesNo8[],2,FALSE)</f>
        <v>Oui</v>
      </c>
      <c r="FP322" s="4" t="str">
        <f>VLOOKUP(Table_Neonatal5[[#This Row],[BilirubinMeas]],Table_YesNo8[],2,FALSE)</f>
        <v>Non</v>
      </c>
      <c r="FQ322" s="4" t="str">
        <f>VLOOKUP(Table_Neonatal5[[#This Row],[Phototherapy]],Table_YesNo8[],2,FALSE)</f>
        <v>Non</v>
      </c>
      <c r="FR322" s="3">
        <f>DATE(2000+Table_Neonatal5[[#This Row],[AdmitYear]],Table_Neonatal5[[#This Row],[AdmitMonth]],Table_Neonatal5[[#This Row],[AdmitDay]])</f>
        <v>42727</v>
      </c>
    </row>
    <row r="323" spans="1:174" x14ac:dyDescent="0.25">
      <c r="A323" t="s">
        <v>592</v>
      </c>
      <c r="B323" s="1">
        <v>0.54722222222222228</v>
      </c>
      <c r="C323" t="s">
        <v>185</v>
      </c>
      <c r="D323">
        <v>10</v>
      </c>
      <c r="E323">
        <v>2</v>
      </c>
      <c r="F323">
        <v>17</v>
      </c>
      <c r="G323">
        <v>0</v>
      </c>
      <c r="H323">
        <v>10</v>
      </c>
      <c r="I323">
        <v>2</v>
      </c>
      <c r="J323">
        <v>17</v>
      </c>
      <c r="K323">
        <v>0</v>
      </c>
      <c r="L323">
        <v>0</v>
      </c>
      <c r="M323">
        <v>0</v>
      </c>
      <c r="N323">
        <v>2150</v>
      </c>
      <c r="O323">
        <v>0</v>
      </c>
      <c r="P323">
        <v>0</v>
      </c>
      <c r="R323">
        <v>0</v>
      </c>
      <c r="T323" s="2">
        <v>0.10416666666666667</v>
      </c>
      <c r="U323">
        <v>0</v>
      </c>
      <c r="V323">
        <v>0</v>
      </c>
      <c r="W323">
        <v>0</v>
      </c>
      <c r="X323">
        <v>8</v>
      </c>
      <c r="Y323">
        <v>0</v>
      </c>
      <c r="AA323">
        <v>3</v>
      </c>
      <c r="AB323">
        <v>0</v>
      </c>
      <c r="AD323">
        <v>6</v>
      </c>
      <c r="AE323">
        <v>3</v>
      </c>
      <c r="AF323">
        <v>17</v>
      </c>
      <c r="AG323">
        <v>0</v>
      </c>
      <c r="AH323">
        <v>24</v>
      </c>
      <c r="AI323">
        <v>0</v>
      </c>
      <c r="AJ323">
        <v>1</v>
      </c>
      <c r="AK323">
        <v>2450</v>
      </c>
      <c r="AL323">
        <v>0</v>
      </c>
      <c r="AM323">
        <v>16</v>
      </c>
      <c r="AN323" s="2">
        <v>0.10416666666666667</v>
      </c>
      <c r="AO323">
        <v>0</v>
      </c>
      <c r="AP323">
        <v>10</v>
      </c>
      <c r="AQ323">
        <v>2</v>
      </c>
      <c r="AR323">
        <v>17</v>
      </c>
      <c r="AS323">
        <v>0</v>
      </c>
      <c r="AT323">
        <v>0</v>
      </c>
      <c r="AU323" s="1"/>
      <c r="AV323">
        <v>0</v>
      </c>
      <c r="AX323">
        <v>0</v>
      </c>
      <c r="AZ323">
        <v>0</v>
      </c>
      <c r="BA323">
        <v>1</v>
      </c>
      <c r="BB323">
        <v>2</v>
      </c>
      <c r="BC323">
        <v>10</v>
      </c>
      <c r="BD323">
        <v>2</v>
      </c>
      <c r="BE323">
        <v>17</v>
      </c>
      <c r="BF323">
        <v>0</v>
      </c>
      <c r="BG323" s="2">
        <v>0.25</v>
      </c>
      <c r="BH323">
        <v>0</v>
      </c>
      <c r="BI323">
        <v>27</v>
      </c>
      <c r="BJ323">
        <v>2</v>
      </c>
      <c r="BK323">
        <v>17</v>
      </c>
      <c r="BL323">
        <v>0</v>
      </c>
      <c r="BM323" s="1">
        <v>0.25</v>
      </c>
      <c r="BN323">
        <v>0</v>
      </c>
      <c r="BO323">
        <v>0</v>
      </c>
      <c r="BP323" s="3"/>
      <c r="BQ323">
        <v>0</v>
      </c>
      <c r="BR323" s="3"/>
      <c r="BS323">
        <v>0</v>
      </c>
      <c r="BT323">
        <v>1</v>
      </c>
      <c r="BU323">
        <v>1</v>
      </c>
      <c r="BV323">
        <v>10</v>
      </c>
      <c r="BW323">
        <v>2</v>
      </c>
      <c r="BX323">
        <v>17</v>
      </c>
      <c r="BY323">
        <v>2150</v>
      </c>
      <c r="BZ323">
        <v>11</v>
      </c>
      <c r="CA323">
        <v>2</v>
      </c>
      <c r="CB323">
        <v>17</v>
      </c>
      <c r="CC323">
        <v>2150</v>
      </c>
      <c r="CD323">
        <v>12</v>
      </c>
      <c r="CE323">
        <v>2</v>
      </c>
      <c r="CF323">
        <v>17</v>
      </c>
      <c r="CG323">
        <v>2200</v>
      </c>
      <c r="CH323">
        <v>13</v>
      </c>
      <c r="CI323">
        <v>2</v>
      </c>
      <c r="CJ323">
        <v>17</v>
      </c>
      <c r="CK323">
        <v>2200</v>
      </c>
      <c r="CL323">
        <v>14</v>
      </c>
      <c r="CM323">
        <v>2</v>
      </c>
      <c r="CN323">
        <v>17</v>
      </c>
      <c r="CO323">
        <v>9</v>
      </c>
      <c r="CP323">
        <v>15</v>
      </c>
      <c r="CQ323">
        <v>2</v>
      </c>
      <c r="CR323">
        <v>17</v>
      </c>
      <c r="CS323">
        <v>9</v>
      </c>
      <c r="CT323">
        <v>16</v>
      </c>
      <c r="CU323">
        <v>2</v>
      </c>
      <c r="CW323">
        <v>2250</v>
      </c>
      <c r="CX323">
        <v>17</v>
      </c>
      <c r="CY323">
        <v>2</v>
      </c>
      <c r="CZ323">
        <v>17</v>
      </c>
      <c r="DA323">
        <v>2200</v>
      </c>
      <c r="DB323">
        <v>18</v>
      </c>
      <c r="DC323">
        <v>2</v>
      </c>
      <c r="DD323">
        <v>17</v>
      </c>
      <c r="DE323">
        <v>2350</v>
      </c>
      <c r="DF323">
        <v>19</v>
      </c>
      <c r="DG323">
        <v>2</v>
      </c>
      <c r="DH323">
        <v>17</v>
      </c>
      <c r="DI323">
        <v>2500</v>
      </c>
      <c r="DJ323">
        <v>20</v>
      </c>
      <c r="DK323">
        <v>2</v>
      </c>
      <c r="DL323">
        <v>17</v>
      </c>
      <c r="DM323">
        <v>2550</v>
      </c>
      <c r="DN323">
        <v>21</v>
      </c>
      <c r="DO323">
        <v>2</v>
      </c>
      <c r="DP323">
        <v>17</v>
      </c>
      <c r="DQ323">
        <v>2500</v>
      </c>
      <c r="DZ323">
        <v>1</v>
      </c>
      <c r="EA323">
        <v>10</v>
      </c>
      <c r="EB323">
        <v>2</v>
      </c>
      <c r="EC323">
        <v>17</v>
      </c>
      <c r="ED323">
        <v>0</v>
      </c>
      <c r="EE323">
        <v>107.5</v>
      </c>
      <c r="EF323">
        <v>2</v>
      </c>
      <c r="EG323">
        <v>6.45</v>
      </c>
      <c r="EH323">
        <v>1</v>
      </c>
      <c r="EM323">
        <v>0</v>
      </c>
      <c r="ES323">
        <v>0</v>
      </c>
      <c r="ET323">
        <v>0</v>
      </c>
      <c r="EV323" t="s">
        <v>189</v>
      </c>
      <c r="EW323">
        <v>4</v>
      </c>
      <c r="EX323">
        <v>4</v>
      </c>
      <c r="EY323">
        <v>17</v>
      </c>
      <c r="EZ323" s="1">
        <v>0.55277777777777781</v>
      </c>
      <c r="FA323" t="str">
        <f>VLOOKUP(Table_Neonatal5[[#This Row],[Gender]],Table_Gender2[],2,FALSE)</f>
        <v>masculin</v>
      </c>
      <c r="FB323" t="e">
        <f>VLOOKUP(Table_Neonatal5[[#This Row],[PretermBy]],Table_PretermBy7[],2,FALSE)</f>
        <v>#N/A</v>
      </c>
      <c r="FC323" t="str">
        <f>VLOOKUP(Table_Neonatal5[[#This Row],[Diagnosis1]],Table_diagnosis[],2,FALSE)</f>
        <v>Asphyxia a la naissance / APGAR bas / HIE</v>
      </c>
      <c r="FD323" t="str">
        <f>VLOOKUP(Table_Neonatal5[[#This Row],[Diagnosis2]],Table_diagnosis[],2,FALSE)</f>
        <v>Infection neonatale / septicimie neonatale</v>
      </c>
      <c r="FE323" s="4" t="str">
        <f>VLOOKUP(Table_Neonatal5[[#This Row],[DischargeLoc]],Table_DischargeLoc1[],2,FALSE)</f>
        <v>Sortie/maternite</v>
      </c>
      <c r="FF323" s="4" t="str">
        <f>VLOOKUP(Table_Neonatal5[[#This Row],[AdmissionTempLow]],Table_YesNo8[],2,FALSE)</f>
        <v>Non</v>
      </c>
      <c r="FG323" s="4" t="str">
        <f>VLOOKUP(Table_Neonatal5[[#This Row],[BirthWeightLow]],Table_YesNo8[],2,FALSE)</f>
        <v>Non</v>
      </c>
      <c r="FH323" s="4" t="str">
        <f>VLOOKUP(Table_Neonatal5[[#This Row],[GestationalAgeLow]],Table_YesNo8[],2,FALSE)</f>
        <v>Non</v>
      </c>
      <c r="FI323" s="4" t="str">
        <f>VLOOKUP(Table_Neonatal5[[#This Row],[MethRx]],Table_YesNo8[],2,FALSE)</f>
        <v>Non</v>
      </c>
      <c r="FJ323" s="4" t="str">
        <f>VLOOKUP(Table_Neonatal5[[#This Row],[OxygenTherapy]],Table_YesNo8[],2,FALSE)</f>
        <v>Oui</v>
      </c>
      <c r="FK323" s="4" t="str">
        <f>VLOOKUP(Table_Neonatal5[[#This Row],[OxygenMethod]],Table_OxygenMethod6[],2,FALSE)</f>
        <v>CPAP</v>
      </c>
      <c r="FL323" s="4" t="str">
        <f>VLOOKUP(Table_Neonatal5[[#This Row],[BloodSugarLow]],Table_YesNo8[],2,FALSE)</f>
        <v>Non</v>
      </c>
      <c r="FM323" s="4" t="str">
        <f>VLOOKUP(Table_Neonatal5[[#This Row],[AdmittedFirst48]],Table_YesNo8[],2,FALSE)</f>
        <v>Oui</v>
      </c>
      <c r="FN323" s="4" t="str">
        <f>VLOOKUP(Table_Neonatal5[[#This Row],[Remained2weeks]],Table_YesNo8[],2,FALSE)</f>
        <v>Oui</v>
      </c>
      <c r="FO323" s="4" t="str">
        <f>VLOOKUP(Table_Neonatal5[[#This Row],[Antibiotics]],Table_YesNo8[],2,FALSE)</f>
        <v>Oui</v>
      </c>
      <c r="FP323" s="4" t="str">
        <f>VLOOKUP(Table_Neonatal5[[#This Row],[BilirubinMeas]],Table_YesNo8[],2,FALSE)</f>
        <v>Non</v>
      </c>
      <c r="FQ323" s="4" t="str">
        <f>VLOOKUP(Table_Neonatal5[[#This Row],[Phototherapy]],Table_YesNo8[],2,FALSE)</f>
        <v>Non</v>
      </c>
      <c r="FR323" s="3">
        <f>DATE(2000+Table_Neonatal5[[#This Row],[AdmitYear]],Table_Neonatal5[[#This Row],[AdmitMonth]],Table_Neonatal5[[#This Row],[AdmitDay]])</f>
        <v>42776</v>
      </c>
    </row>
    <row r="324" spans="1:174" x14ac:dyDescent="0.25">
      <c r="A324" t="s">
        <v>593</v>
      </c>
      <c r="B324" s="1">
        <v>0.45902777777777776</v>
      </c>
      <c r="C324" t="s">
        <v>185</v>
      </c>
      <c r="D324">
        <v>30</v>
      </c>
      <c r="E324">
        <v>12</v>
      </c>
      <c r="F324">
        <v>16</v>
      </c>
      <c r="G324">
        <v>0</v>
      </c>
      <c r="H324">
        <v>30</v>
      </c>
      <c r="I324">
        <v>12</v>
      </c>
      <c r="J324">
        <v>16</v>
      </c>
      <c r="K324">
        <v>0</v>
      </c>
      <c r="L324">
        <v>1</v>
      </c>
      <c r="M324">
        <v>0</v>
      </c>
      <c r="N324">
        <v>3100</v>
      </c>
      <c r="O324">
        <v>0</v>
      </c>
      <c r="P324">
        <v>0</v>
      </c>
      <c r="R324">
        <v>0</v>
      </c>
      <c r="T324" s="2">
        <v>0.33333333333333331</v>
      </c>
      <c r="U324">
        <v>0</v>
      </c>
      <c r="V324">
        <v>0</v>
      </c>
      <c r="W324">
        <v>0</v>
      </c>
      <c r="X324">
        <v>3</v>
      </c>
      <c r="Y324">
        <v>0</v>
      </c>
      <c r="AB324">
        <v>1</v>
      </c>
      <c r="AD324">
        <v>1</v>
      </c>
      <c r="AE324">
        <v>1</v>
      </c>
      <c r="AF324">
        <v>17</v>
      </c>
      <c r="AG324">
        <v>0</v>
      </c>
      <c r="AH324">
        <v>2</v>
      </c>
      <c r="AI324">
        <v>0</v>
      </c>
      <c r="AJ324">
        <v>1</v>
      </c>
      <c r="AK324">
        <v>2800</v>
      </c>
      <c r="AL324">
        <v>0</v>
      </c>
      <c r="AM324">
        <v>18</v>
      </c>
      <c r="AN324" s="2">
        <v>0.33333333333333331</v>
      </c>
      <c r="AO324">
        <v>0</v>
      </c>
      <c r="AP324">
        <v>30</v>
      </c>
      <c r="AQ324">
        <v>12</v>
      </c>
      <c r="AR324">
        <v>16</v>
      </c>
      <c r="AS324">
        <v>0</v>
      </c>
      <c r="AT324">
        <v>0</v>
      </c>
      <c r="AU324" s="1"/>
      <c r="AV324">
        <v>0</v>
      </c>
      <c r="AX324">
        <v>0</v>
      </c>
      <c r="AZ324">
        <v>0</v>
      </c>
      <c r="BA324">
        <v>0</v>
      </c>
      <c r="BF324">
        <v>0</v>
      </c>
      <c r="BG324" s="2"/>
      <c r="BH324">
        <v>0</v>
      </c>
      <c r="BL324">
        <v>0</v>
      </c>
      <c r="BM324" s="1"/>
      <c r="BN324">
        <v>0</v>
      </c>
      <c r="BO324">
        <v>0</v>
      </c>
      <c r="BP324" s="3"/>
      <c r="BQ324">
        <v>0</v>
      </c>
      <c r="BR324" s="3"/>
      <c r="BS324">
        <v>0</v>
      </c>
      <c r="BT324">
        <v>1</v>
      </c>
      <c r="BU324">
        <v>0</v>
      </c>
      <c r="DZ324">
        <v>1</v>
      </c>
      <c r="EA324">
        <v>30</v>
      </c>
      <c r="EB324">
        <v>12</v>
      </c>
      <c r="EC324">
        <v>16</v>
      </c>
      <c r="ED324">
        <v>0</v>
      </c>
      <c r="EE324">
        <v>145</v>
      </c>
      <c r="EF324">
        <v>2</v>
      </c>
      <c r="EG324">
        <v>14.5</v>
      </c>
      <c r="EH324">
        <v>1</v>
      </c>
      <c r="EM324">
        <v>0</v>
      </c>
      <c r="ES324">
        <v>0</v>
      </c>
      <c r="ET324">
        <v>0</v>
      </c>
      <c r="EV324" t="s">
        <v>189</v>
      </c>
      <c r="EW324">
        <v>2</v>
      </c>
      <c r="EX324">
        <v>2</v>
      </c>
      <c r="EY324">
        <v>17</v>
      </c>
      <c r="EZ324" s="1">
        <v>0.46319444444444446</v>
      </c>
      <c r="FA324" t="str">
        <f>VLOOKUP(Table_Neonatal5[[#This Row],[Gender]],Table_Gender2[],2,FALSE)</f>
        <v>feminin</v>
      </c>
      <c r="FB324" t="e">
        <f>VLOOKUP(Table_Neonatal5[[#This Row],[PretermBy]],Table_PretermBy7[],2,FALSE)</f>
        <v>#N/A</v>
      </c>
      <c r="FC324" t="str">
        <f>VLOOKUP(Table_Neonatal5[[#This Row],[Diagnosis1]],Table_diagnosis[],2,FALSE)</f>
        <v>Infection neonatale / septicimie neonatale</v>
      </c>
      <c r="FD324" t="e">
        <f>VLOOKUP(Table_Neonatal5[[#This Row],[Diagnosis2]],Table_diagnosis[],2,FALSE)</f>
        <v>#N/A</v>
      </c>
      <c r="FE324" s="4" t="str">
        <f>VLOOKUP(Table_Neonatal5[[#This Row],[DischargeLoc]],Table_DischargeLoc1[],2,FALSE)</f>
        <v>Sortie/maternite</v>
      </c>
      <c r="FF324" s="4" t="str">
        <f>VLOOKUP(Table_Neonatal5[[#This Row],[AdmissionTempLow]],Table_YesNo8[],2,FALSE)</f>
        <v>Non</v>
      </c>
      <c r="FG324" s="4" t="str">
        <f>VLOOKUP(Table_Neonatal5[[#This Row],[BirthWeightLow]],Table_YesNo8[],2,FALSE)</f>
        <v>Non</v>
      </c>
      <c r="FH324" s="4" t="str">
        <f>VLOOKUP(Table_Neonatal5[[#This Row],[GestationalAgeLow]],Table_YesNo8[],2,FALSE)</f>
        <v>Non</v>
      </c>
      <c r="FI324" s="4" t="str">
        <f>VLOOKUP(Table_Neonatal5[[#This Row],[MethRx]],Table_YesNo8[],2,FALSE)</f>
        <v>Non</v>
      </c>
      <c r="FJ324" s="4" t="str">
        <f>VLOOKUP(Table_Neonatal5[[#This Row],[OxygenTherapy]],Table_YesNo8[],2,FALSE)</f>
        <v>Non</v>
      </c>
      <c r="FK324" s="4" t="e">
        <f>VLOOKUP(Table_Neonatal5[[#This Row],[OxygenMethod]],Table_OxygenMethod6[],2,FALSE)</f>
        <v>#N/A</v>
      </c>
      <c r="FL324" s="4" t="str">
        <f>VLOOKUP(Table_Neonatal5[[#This Row],[BloodSugarLow]],Table_YesNo8[],2,FALSE)</f>
        <v>Non</v>
      </c>
      <c r="FM324" s="4" t="str">
        <f>VLOOKUP(Table_Neonatal5[[#This Row],[AdmittedFirst48]],Table_YesNo8[],2,FALSE)</f>
        <v>Oui</v>
      </c>
      <c r="FN324" s="4" t="str">
        <f>VLOOKUP(Table_Neonatal5[[#This Row],[Remained2weeks]],Table_YesNo8[],2,FALSE)</f>
        <v>Non</v>
      </c>
      <c r="FO324" s="4" t="str">
        <f>VLOOKUP(Table_Neonatal5[[#This Row],[Antibiotics]],Table_YesNo8[],2,FALSE)</f>
        <v>Oui</v>
      </c>
      <c r="FP324" s="4" t="str">
        <f>VLOOKUP(Table_Neonatal5[[#This Row],[BilirubinMeas]],Table_YesNo8[],2,FALSE)</f>
        <v>Non</v>
      </c>
      <c r="FQ324" s="4" t="str">
        <f>VLOOKUP(Table_Neonatal5[[#This Row],[Phototherapy]],Table_YesNo8[],2,FALSE)</f>
        <v>Non</v>
      </c>
      <c r="FR324" s="3">
        <f>DATE(2000+Table_Neonatal5[[#This Row],[AdmitYear]],Table_Neonatal5[[#This Row],[AdmitMonth]],Table_Neonatal5[[#This Row],[AdmitDay]])</f>
        <v>42734</v>
      </c>
    </row>
    <row r="325" spans="1:174" x14ac:dyDescent="0.25">
      <c r="A325" t="s">
        <v>594</v>
      </c>
      <c r="B325" s="1">
        <v>8.1944444444444445E-2</v>
      </c>
      <c r="C325" t="s">
        <v>185</v>
      </c>
      <c r="D325">
        <v>19</v>
      </c>
      <c r="E325">
        <v>12</v>
      </c>
      <c r="F325">
        <v>16</v>
      </c>
      <c r="G325">
        <v>0</v>
      </c>
      <c r="H325">
        <v>29</v>
      </c>
      <c r="I325">
        <v>12</v>
      </c>
      <c r="J325">
        <v>16</v>
      </c>
      <c r="K325">
        <v>0</v>
      </c>
      <c r="L325">
        <v>1</v>
      </c>
      <c r="M325">
        <v>0</v>
      </c>
      <c r="N325">
        <v>3000</v>
      </c>
      <c r="O325">
        <v>0</v>
      </c>
      <c r="P325">
        <v>0</v>
      </c>
      <c r="R325">
        <v>0</v>
      </c>
      <c r="T325" s="2">
        <v>0.4375</v>
      </c>
      <c r="U325">
        <v>0</v>
      </c>
      <c r="V325">
        <v>10</v>
      </c>
      <c r="W325">
        <v>0</v>
      </c>
      <c r="X325">
        <v>4</v>
      </c>
      <c r="Y325">
        <v>0</v>
      </c>
      <c r="AB325">
        <v>0</v>
      </c>
      <c r="AD325">
        <v>5</v>
      </c>
      <c r="AE325">
        <v>1</v>
      </c>
      <c r="AF325">
        <v>17</v>
      </c>
      <c r="AG325">
        <v>0</v>
      </c>
      <c r="AH325">
        <v>17</v>
      </c>
      <c r="AI325">
        <v>0</v>
      </c>
      <c r="AJ325">
        <v>1</v>
      </c>
      <c r="AK325">
        <v>3300</v>
      </c>
      <c r="AL325">
        <v>0</v>
      </c>
      <c r="AM325">
        <v>18</v>
      </c>
      <c r="AN325" s="2">
        <v>0.4375</v>
      </c>
      <c r="AO325">
        <v>0</v>
      </c>
      <c r="AP325">
        <v>29</v>
      </c>
      <c r="AQ325">
        <v>12</v>
      </c>
      <c r="AR325">
        <v>17</v>
      </c>
      <c r="AS325">
        <v>0</v>
      </c>
      <c r="AT325">
        <v>0</v>
      </c>
      <c r="AU325" s="1"/>
      <c r="AV325">
        <v>0</v>
      </c>
      <c r="AX325">
        <v>0</v>
      </c>
      <c r="AZ325">
        <v>0</v>
      </c>
      <c r="BA325">
        <v>0</v>
      </c>
      <c r="BF325">
        <v>0</v>
      </c>
      <c r="BG325" s="2"/>
      <c r="BH325">
        <v>0</v>
      </c>
      <c r="BL325">
        <v>0</v>
      </c>
      <c r="BM325" s="1"/>
      <c r="BN325">
        <v>0</v>
      </c>
      <c r="BO325">
        <v>0</v>
      </c>
      <c r="BP325" s="3"/>
      <c r="BQ325">
        <v>0</v>
      </c>
      <c r="BR325" s="3"/>
      <c r="BS325">
        <v>0</v>
      </c>
      <c r="BT325">
        <v>1</v>
      </c>
      <c r="BU325">
        <v>0</v>
      </c>
      <c r="DZ325">
        <v>1</v>
      </c>
      <c r="EA325">
        <v>29</v>
      </c>
      <c r="EB325">
        <v>12</v>
      </c>
      <c r="EC325">
        <v>16</v>
      </c>
      <c r="ED325">
        <v>0</v>
      </c>
      <c r="EE325">
        <v>152.19999999999999</v>
      </c>
      <c r="EF325">
        <v>3</v>
      </c>
      <c r="EG325">
        <v>15.25</v>
      </c>
      <c r="EH325">
        <v>1</v>
      </c>
      <c r="EM325">
        <v>0</v>
      </c>
      <c r="ES325">
        <v>0</v>
      </c>
      <c r="ET325">
        <v>0</v>
      </c>
      <c r="EV325" t="s">
        <v>189</v>
      </c>
      <c r="EW325">
        <v>2</v>
      </c>
      <c r="EX325">
        <v>2</v>
      </c>
      <c r="EY325">
        <v>17</v>
      </c>
      <c r="EZ325" s="1">
        <v>8.6805555555555552E-2</v>
      </c>
      <c r="FA325" t="str">
        <f>VLOOKUP(Table_Neonatal5[[#This Row],[Gender]],Table_Gender2[],2,FALSE)</f>
        <v>feminin</v>
      </c>
      <c r="FB325" t="e">
        <f>VLOOKUP(Table_Neonatal5[[#This Row],[PretermBy]],Table_PretermBy7[],2,FALSE)</f>
        <v>#N/A</v>
      </c>
      <c r="FC325" t="str">
        <f>VLOOKUP(Table_Neonatal5[[#This Row],[Diagnosis1]],Table_diagnosis[],2,FALSE)</f>
        <v>Detresse respiratoire</v>
      </c>
      <c r="FD325" t="e">
        <f>VLOOKUP(Table_Neonatal5[[#This Row],[Diagnosis2]],Table_diagnosis[],2,FALSE)</f>
        <v>#N/A</v>
      </c>
      <c r="FE325" s="4" t="str">
        <f>VLOOKUP(Table_Neonatal5[[#This Row],[DischargeLoc]],Table_DischargeLoc1[],2,FALSE)</f>
        <v>Sortie/maternite</v>
      </c>
      <c r="FF325" s="4" t="str">
        <f>VLOOKUP(Table_Neonatal5[[#This Row],[AdmissionTempLow]],Table_YesNo8[],2,FALSE)</f>
        <v>Non</v>
      </c>
      <c r="FG325" s="4" t="str">
        <f>VLOOKUP(Table_Neonatal5[[#This Row],[BirthWeightLow]],Table_YesNo8[],2,FALSE)</f>
        <v>Non</v>
      </c>
      <c r="FH325" s="4" t="str">
        <f>VLOOKUP(Table_Neonatal5[[#This Row],[GestationalAgeLow]],Table_YesNo8[],2,FALSE)</f>
        <v>Non</v>
      </c>
      <c r="FI325" s="4" t="str">
        <f>VLOOKUP(Table_Neonatal5[[#This Row],[MethRx]],Table_YesNo8[],2,FALSE)</f>
        <v>Non</v>
      </c>
      <c r="FJ325" s="4" t="str">
        <f>VLOOKUP(Table_Neonatal5[[#This Row],[OxygenTherapy]],Table_YesNo8[],2,FALSE)</f>
        <v>Non</v>
      </c>
      <c r="FK325" s="4" t="e">
        <f>VLOOKUP(Table_Neonatal5[[#This Row],[OxygenMethod]],Table_OxygenMethod6[],2,FALSE)</f>
        <v>#N/A</v>
      </c>
      <c r="FL325" s="4" t="str">
        <f>VLOOKUP(Table_Neonatal5[[#This Row],[BloodSugarLow]],Table_YesNo8[],2,FALSE)</f>
        <v>Non</v>
      </c>
      <c r="FM325" s="4" t="str">
        <f>VLOOKUP(Table_Neonatal5[[#This Row],[AdmittedFirst48]],Table_YesNo8[],2,FALSE)</f>
        <v>Oui</v>
      </c>
      <c r="FN325" s="4" t="str">
        <f>VLOOKUP(Table_Neonatal5[[#This Row],[Remained2weeks]],Table_YesNo8[],2,FALSE)</f>
        <v>Non</v>
      </c>
      <c r="FO325" s="4" t="str">
        <f>VLOOKUP(Table_Neonatal5[[#This Row],[Antibiotics]],Table_YesNo8[],2,FALSE)</f>
        <v>Oui</v>
      </c>
      <c r="FP325" s="4" t="str">
        <f>VLOOKUP(Table_Neonatal5[[#This Row],[BilirubinMeas]],Table_YesNo8[],2,FALSE)</f>
        <v>Non</v>
      </c>
      <c r="FQ325" s="4" t="str">
        <f>VLOOKUP(Table_Neonatal5[[#This Row],[Phototherapy]],Table_YesNo8[],2,FALSE)</f>
        <v>Non</v>
      </c>
      <c r="FR325" s="3">
        <f>DATE(2000+Table_Neonatal5[[#This Row],[AdmitYear]],Table_Neonatal5[[#This Row],[AdmitMonth]],Table_Neonatal5[[#This Row],[AdmitDay]])</f>
        <v>42733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B4"/>
    </sheetView>
  </sheetViews>
  <sheetFormatPr defaultRowHeight="15" x14ac:dyDescent="0.25"/>
  <cols>
    <col min="1" max="1" width="7.5703125" bestFit="1" customWidth="1"/>
    <col min="2" max="2" width="18.7109375" bestFit="1" customWidth="1"/>
  </cols>
  <sheetData>
    <row r="1" spans="1:2" x14ac:dyDescent="0.25">
      <c r="A1" t="s">
        <v>0</v>
      </c>
      <c r="B1" t="s">
        <v>595</v>
      </c>
    </row>
    <row r="2" spans="1:2" x14ac:dyDescent="0.25">
      <c r="A2">
        <v>1</v>
      </c>
      <c r="B2" t="s">
        <v>596</v>
      </c>
    </row>
    <row r="3" spans="1:2" x14ac:dyDescent="0.25">
      <c r="A3">
        <v>2</v>
      </c>
      <c r="B3" t="s">
        <v>597</v>
      </c>
    </row>
    <row r="4" spans="1:2" x14ac:dyDescent="0.25">
      <c r="A4">
        <v>9</v>
      </c>
      <c r="B4" t="s">
        <v>19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B4"/>
    </sheetView>
  </sheetViews>
  <sheetFormatPr defaultRowHeight="15" x14ac:dyDescent="0.25"/>
  <cols>
    <col min="1" max="1" width="7.5703125" bestFit="1" customWidth="1"/>
    <col min="2" max="2" width="10.85546875" bestFit="1" customWidth="1"/>
  </cols>
  <sheetData>
    <row r="1" spans="1:2" x14ac:dyDescent="0.25">
      <c r="A1" t="s">
        <v>0</v>
      </c>
      <c r="B1" t="s">
        <v>598</v>
      </c>
    </row>
    <row r="2" spans="1:2" x14ac:dyDescent="0.25">
      <c r="A2">
        <v>1</v>
      </c>
      <c r="B2" t="s">
        <v>599</v>
      </c>
    </row>
    <row r="3" spans="1:2" x14ac:dyDescent="0.25">
      <c r="A3">
        <v>2</v>
      </c>
      <c r="B3" t="s">
        <v>600</v>
      </c>
    </row>
    <row r="4" spans="1:2" x14ac:dyDescent="0.25">
      <c r="A4">
        <v>9</v>
      </c>
      <c r="B4" t="s">
        <v>601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SK_ Neonatology_FY17Q3</vt:lpstr>
      <vt:lpstr>Diagnosis</vt:lpstr>
      <vt:lpstr>Location</vt:lpstr>
      <vt:lpstr>Gender</vt:lpstr>
      <vt:lpstr>gestage</vt:lpstr>
      <vt:lpstr>missing</vt:lpstr>
      <vt:lpstr>Neonatal</vt:lpstr>
      <vt:lpstr>method</vt:lpstr>
      <vt:lpstr>provider</vt:lpstr>
      <vt:lpstr>answer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Todd Anderson</dc:creator>
  <cp:lastModifiedBy>PIH</cp:lastModifiedBy>
  <dcterms:created xsi:type="dcterms:W3CDTF">2017-07-19T17:54:54Z</dcterms:created>
  <dcterms:modified xsi:type="dcterms:W3CDTF">2017-07-31T16:53:30Z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2c8f21d9-73b6-4641-804c-5ce6b4ed3a7f</vt:lpwstr>
  </property>
</Properties>
</file>